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60" windowWidth="15015" windowHeight="765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E21" i="1"/>
  <c r="CB21"/>
  <c r="BY21"/>
  <c r="BV21"/>
  <c r="BT21" l="1"/>
  <c r="BJ21"/>
  <c r="BL21" s="1"/>
  <c r="BE21"/>
  <c r="BG21" s="1"/>
  <c r="AY21"/>
  <c r="BA21" s="1"/>
  <c r="AT21"/>
  <c r="AV21" s="1"/>
  <c r="AN21"/>
  <c r="AP21" s="1"/>
  <c r="AI21"/>
  <c r="AK21" s="1"/>
  <c r="AC21"/>
  <c r="AE21" s="1"/>
  <c r="X21"/>
  <c r="Z21" s="1"/>
  <c r="R21"/>
  <c r="T21" s="1"/>
  <c r="M21"/>
  <c r="O21" s="1"/>
  <c r="G21"/>
  <c r="I21" s="1"/>
  <c r="B21"/>
  <c r="BO20"/>
  <c r="BL20"/>
  <c r="BG20"/>
  <c r="BA20"/>
  <c r="AV20"/>
  <c r="AP20"/>
  <c r="AK20"/>
  <c r="AE20"/>
  <c r="Z20"/>
  <c r="T20"/>
  <c r="O20"/>
  <c r="I20"/>
  <c r="D20"/>
  <c r="BO19"/>
  <c r="BL19"/>
  <c r="BG19"/>
  <c r="BA19"/>
  <c r="AV19"/>
  <c r="AP19"/>
  <c r="AK19"/>
  <c r="AE19"/>
  <c r="Z19"/>
  <c r="T19"/>
  <c r="O19"/>
  <c r="I19"/>
  <c r="D19"/>
  <c r="BO18"/>
  <c r="BL18"/>
  <c r="BG18"/>
  <c r="BA18"/>
  <c r="AV18"/>
  <c r="AP18"/>
  <c r="AK18"/>
  <c r="AE18"/>
  <c r="Z18"/>
  <c r="T18"/>
  <c r="O18"/>
  <c r="I18"/>
  <c r="D18"/>
  <c r="BO17"/>
  <c r="BL17"/>
  <c r="BG17"/>
  <c r="BA17"/>
  <c r="AV17"/>
  <c r="AP17"/>
  <c r="AK17"/>
  <c r="AE17"/>
  <c r="Z17"/>
  <c r="T17"/>
  <c r="O17"/>
  <c r="I17"/>
  <c r="D17"/>
  <c r="BO16"/>
  <c r="BL16"/>
  <c r="BG16"/>
  <c r="BA16"/>
  <c r="AV16"/>
  <c r="AP16"/>
  <c r="AK16"/>
  <c r="AE16"/>
  <c r="Z16"/>
  <c r="T16"/>
  <c r="O16"/>
  <c r="I16"/>
  <c r="D16"/>
  <c r="BO15"/>
  <c r="BL15"/>
  <c r="BG15"/>
  <c r="BA15"/>
  <c r="AV15"/>
  <c r="AP15"/>
  <c r="AK15"/>
  <c r="AE15"/>
  <c r="Z15"/>
  <c r="T15"/>
  <c r="O15"/>
  <c r="I15"/>
  <c r="D15"/>
  <c r="BO14"/>
  <c r="BL14"/>
  <c r="BG14"/>
  <c r="BA14"/>
  <c r="AV14"/>
  <c r="AP14"/>
  <c r="AK14"/>
  <c r="AE14"/>
  <c r="Z14"/>
  <c r="T14"/>
  <c r="O14"/>
  <c r="I14"/>
  <c r="D14"/>
  <c r="BO13"/>
  <c r="BL13"/>
  <c r="BG13"/>
  <c r="BA13"/>
  <c r="AV13"/>
  <c r="AP13"/>
  <c r="AK13"/>
  <c r="AE13"/>
  <c r="Z13"/>
  <c r="T13"/>
  <c r="O13"/>
  <c r="I13"/>
  <c r="D13"/>
  <c r="BO12"/>
  <c r="BL12"/>
  <c r="BG12"/>
  <c r="BA12"/>
  <c r="AV12"/>
  <c r="AP12"/>
  <c r="AK12"/>
  <c r="AE12"/>
  <c r="Z12"/>
  <c r="T12"/>
  <c r="O12"/>
  <c r="I12"/>
  <c r="D12"/>
  <c r="BO11"/>
  <c r="BL11"/>
  <c r="BG11"/>
  <c r="BA11"/>
  <c r="AV11"/>
  <c r="AP11"/>
  <c r="AK11"/>
  <c r="AE11"/>
  <c r="Z11"/>
  <c r="T11"/>
  <c r="O11"/>
  <c r="I11"/>
  <c r="D11"/>
  <c r="BO10"/>
  <c r="BL10"/>
  <c r="BG10"/>
  <c r="BA10"/>
  <c r="AV10"/>
  <c r="AP10"/>
  <c r="AK10"/>
  <c r="AE10"/>
  <c r="Z10"/>
  <c r="T10"/>
  <c r="O10"/>
  <c r="I10"/>
  <c r="BQ10" s="1"/>
  <c r="BU10" s="1"/>
  <c r="D10"/>
  <c r="BO9"/>
  <c r="BL9"/>
  <c r="BG9"/>
  <c r="BA9"/>
  <c r="AV9"/>
  <c r="AP9"/>
  <c r="AK9"/>
  <c r="AE9"/>
  <c r="Z9"/>
  <c r="T9"/>
  <c r="O9"/>
  <c r="I9"/>
  <c r="D9"/>
  <c r="D21" s="1"/>
  <c r="BQ21" s="1"/>
  <c r="BU21" s="1"/>
  <c r="BQ14" l="1"/>
  <c r="BU14" s="1"/>
  <c r="BQ16"/>
  <c r="BU16" s="1"/>
  <c r="BQ18"/>
  <c r="BU18" s="1"/>
  <c r="BQ12"/>
  <c r="BU12" s="1"/>
  <c r="BQ19"/>
  <c r="BU19" s="1"/>
  <c r="BQ11"/>
  <c r="BU11" s="1"/>
  <c r="BQ13"/>
  <c r="BU13" s="1"/>
  <c r="BQ15"/>
  <c r="BU15" s="1"/>
  <c r="BQ17"/>
  <c r="BU17" s="1"/>
  <c r="BO21"/>
  <c r="BQ20"/>
  <c r="BU20" s="1"/>
  <c r="BQ9"/>
  <c r="BU9" s="1"/>
</calcChain>
</file>

<file path=xl/sharedStrings.xml><?xml version="1.0" encoding="utf-8"?>
<sst xmlns="http://schemas.openxmlformats.org/spreadsheetml/2006/main" count="195" uniqueCount="79">
  <si>
    <t>1 - PUBLICATION</t>
  </si>
  <si>
    <t xml:space="preserve">        2 - NATIONAL CONFERENCE/SEMINAR/WORKSHOP</t>
  </si>
  <si>
    <t xml:space="preserve">      3  -   INTERNATIONAL  CONFERENCE/SEMINAR/WORKSHOP</t>
  </si>
  <si>
    <t xml:space="preserve">                     </t>
  </si>
  <si>
    <t>4  -  PHOTO EXHIBITION</t>
  </si>
  <si>
    <t xml:space="preserve">               5  -  THEMATIC EXHIBITION</t>
  </si>
  <si>
    <t>6  -  LECTURE(PUBLIC/MEMORIAL)/TALK/FILM SHOW</t>
  </si>
  <si>
    <t xml:space="preserve">          7  - PERFORMANCE/FILMS FESTIVAL/CULTURE EVENTS</t>
  </si>
  <si>
    <t xml:space="preserve">  8  -    AUDIO-VIDEO DOCUMENTATION/FILM DEVELOPMENT</t>
  </si>
  <si>
    <t xml:space="preserve">       9  -  RESEARCH AND FIELD STUDIES</t>
  </si>
  <si>
    <t xml:space="preserve">     10  -     CONSERVATION/DIGITIZATION/MICROFILMING</t>
  </si>
  <si>
    <t xml:space="preserve">             11  -       LIBRARY ACTIVITIES</t>
  </si>
  <si>
    <t>12-ART ACQUISITION/ETHNOGRAPHIC COLLECTION/PAINTING</t>
  </si>
  <si>
    <t xml:space="preserve">Actual </t>
  </si>
  <si>
    <t>Weightage (W) -15</t>
  </si>
  <si>
    <t>Month</t>
  </si>
  <si>
    <t>Weightage (W) -1</t>
  </si>
  <si>
    <t>Weightage (W) -5</t>
  </si>
  <si>
    <t>Weightage (W) -3</t>
  </si>
  <si>
    <t>Sum of</t>
  </si>
  <si>
    <t xml:space="preserve">Sum of </t>
  </si>
  <si>
    <t xml:space="preserve">Non-plan </t>
  </si>
  <si>
    <t>Internal</t>
  </si>
  <si>
    <t>Financial</t>
  </si>
  <si>
    <t xml:space="preserve">             Unit Cost( Rs.in lakhs) - 5</t>
  </si>
  <si>
    <t xml:space="preserve">             Unit Cost( Rs.in lakhs) -20</t>
  </si>
  <si>
    <t xml:space="preserve">             Unit Cost( Rs.in lakhs) -50</t>
  </si>
  <si>
    <t xml:space="preserve">             Unit Cost( Rs.in lakhs) - 3</t>
  </si>
  <si>
    <t xml:space="preserve">             Unit Cost( Rs.in lakhs) -15</t>
  </si>
  <si>
    <t xml:space="preserve">             Unit Cost( Rs.in lakhs) - .50</t>
  </si>
  <si>
    <t xml:space="preserve">                     Unit Cost( Rs.in lakhs) - 5</t>
  </si>
  <si>
    <t xml:space="preserve">             Unit Cost( Rs.in lakhs) - 25</t>
  </si>
  <si>
    <t xml:space="preserve">             Unit Cost( Rs.in lakhs) -4</t>
  </si>
  <si>
    <t xml:space="preserve">             Unit Cost( Rs.in lakhs) -1</t>
  </si>
  <si>
    <t xml:space="preserve">             Unit Cost( Rs.in lakhs) - 1</t>
  </si>
  <si>
    <t xml:space="preserve">             Unit Cost( Rs.in lakhs) -5</t>
  </si>
  <si>
    <t>physical</t>
  </si>
  <si>
    <t>Physical</t>
  </si>
  <si>
    <t>Budget</t>
  </si>
  <si>
    <t>Revenue</t>
  </si>
  <si>
    <t>Assistance</t>
  </si>
  <si>
    <t xml:space="preserve">            Physical</t>
  </si>
  <si>
    <t xml:space="preserve">     Financial</t>
  </si>
  <si>
    <t>Score =</t>
  </si>
  <si>
    <t>targets</t>
  </si>
  <si>
    <t>Achvmnt</t>
  </si>
  <si>
    <t>Targets</t>
  </si>
  <si>
    <t>Generation</t>
  </si>
  <si>
    <t>Needed</t>
  </si>
  <si>
    <t>Target (A)</t>
  </si>
  <si>
    <t>Achieve-ment(A)</t>
  </si>
  <si>
    <t>W*A/T</t>
  </si>
  <si>
    <t>Target(T)</t>
  </si>
  <si>
    <t>Target</t>
  </si>
  <si>
    <t xml:space="preserve">       ( A)</t>
  </si>
  <si>
    <t xml:space="preserve">          (B)</t>
  </si>
  <si>
    <t xml:space="preserve">      ( C )</t>
  </si>
  <si>
    <t xml:space="preserve">           (D)</t>
  </si>
  <si>
    <t>E=(A+C-D)</t>
  </si>
  <si>
    <t>Total</t>
  </si>
  <si>
    <t>DTH CONTENT</t>
  </si>
  <si>
    <t>Village coverage</t>
  </si>
  <si>
    <t xml:space="preserve">       Viewership/ readership</t>
  </si>
  <si>
    <t>Score</t>
  </si>
  <si>
    <t xml:space="preserve">           CONTENT CREATION</t>
  </si>
  <si>
    <t xml:space="preserve">      CONTENT BROADCASTING</t>
  </si>
  <si>
    <t xml:space="preserve">     </t>
  </si>
  <si>
    <t xml:space="preserve">   </t>
  </si>
  <si>
    <t>Achievement</t>
  </si>
  <si>
    <t xml:space="preserve">Score </t>
  </si>
  <si>
    <t>Weightage(W) - 6</t>
  </si>
  <si>
    <t>Weightage (W) -12</t>
  </si>
  <si>
    <t xml:space="preserve">          Weightage (W) -6</t>
  </si>
  <si>
    <t>Weightage (W) -11</t>
  </si>
  <si>
    <t>Weightage (W) -4</t>
  </si>
  <si>
    <t>Weightage (W) -16</t>
  </si>
  <si>
    <t>Weightage - 5</t>
  </si>
  <si>
    <t xml:space="preserve">                Weightage - 5</t>
  </si>
  <si>
    <t xml:space="preserve">              Weightage - 5</t>
  </si>
</sst>
</file>

<file path=xl/styles.xml><?xml version="1.0" encoding="utf-8"?>
<styleSheet xmlns="http://schemas.openxmlformats.org/spreadsheetml/2006/main">
  <numFmts count="1">
    <numFmt numFmtId="164" formatCode="[$-409]mmm\-yy;@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5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7" xfId="0" applyBorder="1" applyAlignment="1">
      <alignment vertical="center" wrapText="1"/>
    </xf>
    <xf numFmtId="0" fontId="0" fillId="0" borderId="8" xfId="0" applyBorder="1"/>
    <xf numFmtId="0" fontId="0" fillId="0" borderId="5" xfId="0" applyBorder="1"/>
    <xf numFmtId="0" fontId="0" fillId="0" borderId="6" xfId="0" applyBorder="1"/>
    <xf numFmtId="0" fontId="0" fillId="0" borderId="10" xfId="0" applyBorder="1"/>
    <xf numFmtId="0" fontId="0" fillId="0" borderId="9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7" xfId="0" applyBorder="1"/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11" xfId="0" applyBorder="1"/>
    <xf numFmtId="0" fontId="1" fillId="0" borderId="11" xfId="0" applyFont="1" applyBorder="1" applyAlignment="1">
      <alignment horizontal="center" vertical="center"/>
    </xf>
    <xf numFmtId="0" fontId="1" fillId="0" borderId="4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164" fontId="0" fillId="0" borderId="12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38" fontId="0" fillId="0" borderId="12" xfId="0" applyNumberFormat="1" applyBorder="1" applyAlignment="1">
      <alignment horizontal="center" vertical="center"/>
    </xf>
    <xf numFmtId="38" fontId="0" fillId="0" borderId="12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38" fontId="0" fillId="0" borderId="11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164" fontId="0" fillId="0" borderId="11" xfId="0" applyNumberForma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38" fontId="1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7" xfId="0" applyFont="1" applyBorder="1" applyAlignment="1">
      <alignment vertical="center"/>
    </xf>
    <xf numFmtId="0" fontId="0" fillId="0" borderId="0" xfId="0" applyBorder="1"/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2" xfId="0" applyNumberFormat="1" applyFont="1" applyBorder="1" applyAlignment="1">
      <alignment horizontal="center"/>
    </xf>
    <xf numFmtId="0" fontId="1" fillId="0" borderId="14" xfId="0" applyFont="1" applyBorder="1" applyAlignment="1">
      <alignment vertical="center" wrapText="1"/>
    </xf>
    <xf numFmtId="0" fontId="0" fillId="0" borderId="5" xfId="0" applyBorder="1" applyAlignment="1"/>
    <xf numFmtId="0" fontId="0" fillId="0" borderId="6" xfId="0" applyBorder="1" applyAlignment="1"/>
    <xf numFmtId="0" fontId="0" fillId="0" borderId="8" xfId="0" applyBorder="1" applyAlignment="1"/>
    <xf numFmtId="0" fontId="0" fillId="0" borderId="0" xfId="0" applyAlignment="1"/>
    <xf numFmtId="0" fontId="0" fillId="0" borderId="0" xfId="0" applyBorder="1" applyAlignment="1"/>
    <xf numFmtId="0" fontId="0" fillId="0" borderId="13" xfId="0" applyBorder="1" applyAlignment="1"/>
    <xf numFmtId="0" fontId="0" fillId="0" borderId="1" xfId="0" applyBorder="1" applyAlignment="1"/>
    <xf numFmtId="0" fontId="0" fillId="0" borderId="14" xfId="0" applyBorder="1" applyAlignment="1"/>
    <xf numFmtId="0" fontId="0" fillId="0" borderId="15" xfId="0" applyBorder="1" applyAlignment="1"/>
    <xf numFmtId="0" fontId="1" fillId="0" borderId="12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9" xfId="0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9" xfId="0" applyFill="1" applyBorder="1" applyAlignment="1">
      <alignment horizontal="center" wrapText="1"/>
    </xf>
    <xf numFmtId="0" fontId="0" fillId="0" borderId="8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H21"/>
  <sheetViews>
    <sheetView tabSelected="1" topLeftCell="B7" workbookViewId="0">
      <selection activeCell="I28" sqref="I28"/>
    </sheetView>
  </sheetViews>
  <sheetFormatPr defaultRowHeight="15"/>
  <cols>
    <col min="4" max="4" width="10.28515625" customWidth="1"/>
    <col min="5" max="5" width="10" customWidth="1"/>
    <col min="9" max="9" width="10" customWidth="1"/>
    <col min="10" max="10" width="9.5703125" customWidth="1"/>
    <col min="11" max="11" width="19.42578125" customWidth="1"/>
    <col min="17" max="17" width="10" customWidth="1"/>
    <col min="18" max="18" width="10.85546875" customWidth="1"/>
    <col min="19" max="19" width="10.140625" customWidth="1"/>
    <col min="20" max="20" width="10.5703125" customWidth="1"/>
    <col min="21" max="21" width="10.85546875" customWidth="1"/>
    <col min="22" max="22" width="15.5703125" customWidth="1"/>
    <col min="26" max="26" width="10.140625" customWidth="1"/>
    <col min="27" max="27" width="10.7109375" customWidth="1"/>
    <col min="28" max="28" width="10.28515625" customWidth="1"/>
    <col min="29" max="29" width="10.42578125" customWidth="1"/>
    <col min="30" max="30" width="9.85546875" customWidth="1"/>
    <col min="31" max="31" width="10.42578125" customWidth="1"/>
    <col min="32" max="32" width="11.42578125" customWidth="1"/>
    <col min="33" max="33" width="12.5703125" customWidth="1"/>
    <col min="36" max="36" width="9.85546875" customWidth="1"/>
    <col min="37" max="37" width="11" customWidth="1"/>
    <col min="38" max="38" width="10.42578125" customWidth="1"/>
    <col min="39" max="39" width="10.140625" customWidth="1"/>
    <col min="40" max="40" width="10.5703125" customWidth="1"/>
    <col min="41" max="41" width="9.85546875" customWidth="1"/>
    <col min="42" max="42" width="11" customWidth="1"/>
    <col min="43" max="43" width="10.140625" customWidth="1"/>
    <col min="44" max="44" width="12.85546875" customWidth="1"/>
    <col min="48" max="49" width="10.5703125" customWidth="1"/>
    <col min="50" max="50" width="10.85546875" customWidth="1"/>
    <col min="51" max="51" width="11.5703125" customWidth="1"/>
    <col min="52" max="52" width="10.7109375" customWidth="1"/>
    <col min="53" max="53" width="10.85546875" customWidth="1"/>
    <col min="54" max="54" width="10.28515625" customWidth="1"/>
    <col min="55" max="55" width="10.7109375" customWidth="1"/>
    <col min="58" max="58" width="11.28515625" customWidth="1"/>
    <col min="59" max="60" width="11.7109375" customWidth="1"/>
    <col min="61" max="61" width="11.28515625" customWidth="1"/>
    <col min="62" max="62" width="11.42578125" customWidth="1"/>
    <col min="63" max="63" width="9" customWidth="1"/>
    <col min="64" max="64" width="10.5703125" customWidth="1"/>
    <col min="67" max="67" width="15" customWidth="1"/>
    <col min="68" max="68" width="18.140625" customWidth="1"/>
    <col min="69" max="71" width="18.28515625" customWidth="1"/>
    <col min="72" max="72" width="17" customWidth="1"/>
    <col min="73" max="73" width="16.28515625" customWidth="1"/>
  </cols>
  <sheetData>
    <row r="3" spans="1:86" ht="15.75" customHeight="1">
      <c r="H3" s="46"/>
    </row>
    <row r="4" spans="1:86" s="2" customFormat="1" ht="45" customHeight="1">
      <c r="A4" s="73" t="s">
        <v>0</v>
      </c>
      <c r="B4" s="74"/>
      <c r="C4" s="74"/>
      <c r="D4" s="74"/>
      <c r="E4" s="74"/>
      <c r="F4" s="75"/>
      <c r="G4" s="1" t="s">
        <v>1</v>
      </c>
      <c r="H4" s="72"/>
      <c r="I4" s="3"/>
      <c r="J4" s="3"/>
      <c r="K4" s="4"/>
      <c r="L4" s="5"/>
      <c r="M4" s="6" t="s">
        <v>2</v>
      </c>
      <c r="O4" s="3"/>
      <c r="P4" s="3"/>
      <c r="Q4" s="4"/>
      <c r="R4" s="3" t="s">
        <v>3</v>
      </c>
      <c r="S4" s="1" t="s">
        <v>4</v>
      </c>
      <c r="T4" s="3"/>
      <c r="U4" s="3"/>
      <c r="V4" s="4"/>
      <c r="W4" s="76" t="s">
        <v>5</v>
      </c>
      <c r="X4" s="77"/>
      <c r="Y4" s="77"/>
      <c r="Z4" s="77"/>
      <c r="AA4" s="77"/>
      <c r="AB4" s="78"/>
      <c r="AC4" s="1" t="s">
        <v>6</v>
      </c>
      <c r="AE4" s="3"/>
      <c r="AF4" s="3"/>
      <c r="AG4" s="4"/>
      <c r="AH4" s="7" t="s">
        <v>7</v>
      </c>
      <c r="AI4" s="8"/>
      <c r="AJ4" s="3"/>
      <c r="AK4" s="3"/>
      <c r="AL4" s="3"/>
      <c r="AM4" s="4"/>
      <c r="AN4" s="1" t="s">
        <v>8</v>
      </c>
      <c r="AO4" s="3"/>
      <c r="AP4" s="3"/>
      <c r="AQ4" s="3"/>
      <c r="AR4" s="4"/>
      <c r="AS4" s="9"/>
      <c r="AT4" s="1" t="s">
        <v>9</v>
      </c>
      <c r="AU4" s="3"/>
      <c r="AV4" s="3"/>
      <c r="AW4" s="3"/>
      <c r="AX4" s="4"/>
      <c r="AY4" s="1" t="s">
        <v>10</v>
      </c>
      <c r="AZ4" s="3"/>
      <c r="BA4" s="3"/>
      <c r="BB4" s="3"/>
      <c r="BC4" s="4"/>
      <c r="BD4" s="9"/>
      <c r="BE4" s="1" t="s">
        <v>11</v>
      </c>
      <c r="BF4" s="3"/>
      <c r="BG4" s="3"/>
      <c r="BH4" s="3"/>
      <c r="BI4" s="4"/>
      <c r="BJ4" s="73" t="s">
        <v>12</v>
      </c>
      <c r="BK4" s="74"/>
      <c r="BL4" s="74"/>
      <c r="BM4" s="74"/>
      <c r="BN4" s="75"/>
      <c r="BO4" s="10"/>
      <c r="BP4" s="20"/>
      <c r="BQ4" s="69"/>
      <c r="BR4" s="20"/>
      <c r="BS4" s="20"/>
      <c r="BT4" s="20"/>
      <c r="BU4" s="20" t="s">
        <v>13</v>
      </c>
      <c r="BV4" s="9"/>
      <c r="BW4" s="3"/>
      <c r="BX4" s="1" t="s">
        <v>60</v>
      </c>
      <c r="BY4" s="3"/>
      <c r="BZ4" s="3"/>
      <c r="CA4" s="4"/>
      <c r="CB4" s="45" t="s">
        <v>61</v>
      </c>
      <c r="CC4" s="45"/>
      <c r="CD4" s="5"/>
      <c r="CE4" s="1" t="s">
        <v>62</v>
      </c>
      <c r="CF4" s="3"/>
      <c r="CG4" s="4"/>
      <c r="CH4" s="5"/>
    </row>
    <row r="5" spans="1:86" ht="18" customHeight="1">
      <c r="A5" s="11"/>
      <c r="B5" s="12"/>
      <c r="C5" s="12" t="s">
        <v>70</v>
      </c>
      <c r="D5" s="12"/>
      <c r="E5" s="12"/>
      <c r="F5" s="13"/>
      <c r="G5" s="12"/>
      <c r="H5" s="12" t="s">
        <v>14</v>
      </c>
      <c r="I5" s="12"/>
      <c r="J5" s="12"/>
      <c r="K5" s="13"/>
      <c r="L5" s="79" t="s">
        <v>15</v>
      </c>
      <c r="M5" s="12"/>
      <c r="N5" s="12" t="s">
        <v>17</v>
      </c>
      <c r="O5" s="12"/>
      <c r="P5" s="12"/>
      <c r="Q5" s="13"/>
      <c r="R5" s="12"/>
      <c r="S5" s="12" t="s">
        <v>16</v>
      </c>
      <c r="T5" s="12"/>
      <c r="U5" s="12"/>
      <c r="V5" s="13"/>
      <c r="W5" s="79" t="s">
        <v>15</v>
      </c>
      <c r="X5" s="12"/>
      <c r="Y5" s="12" t="s">
        <v>71</v>
      </c>
      <c r="Z5" s="12"/>
      <c r="AA5" s="12"/>
      <c r="AB5" s="13"/>
      <c r="AC5" s="12"/>
      <c r="AD5" s="12" t="s">
        <v>16</v>
      </c>
      <c r="AE5" s="12"/>
      <c r="AF5" s="12"/>
      <c r="AG5" s="13"/>
      <c r="AH5" s="79" t="s">
        <v>15</v>
      </c>
      <c r="AI5" s="12"/>
      <c r="AJ5" s="12" t="s">
        <v>72</v>
      </c>
      <c r="AK5" s="12"/>
      <c r="AL5" s="12"/>
      <c r="AM5" s="13"/>
      <c r="AN5" s="12"/>
      <c r="AO5" s="12" t="s">
        <v>73</v>
      </c>
      <c r="AP5" s="12"/>
      <c r="AQ5" s="12"/>
      <c r="AR5" s="13"/>
      <c r="AS5" s="79" t="s">
        <v>15</v>
      </c>
      <c r="AT5" s="12"/>
      <c r="AU5" s="12" t="s">
        <v>74</v>
      </c>
      <c r="AV5" s="12"/>
      <c r="AW5" s="12"/>
      <c r="AX5" s="13"/>
      <c r="AY5" s="12"/>
      <c r="AZ5" s="12" t="s">
        <v>18</v>
      </c>
      <c r="BA5" s="12"/>
      <c r="BB5" s="12"/>
      <c r="BC5" s="13"/>
      <c r="BD5" s="79" t="s">
        <v>15</v>
      </c>
      <c r="BE5" s="12"/>
      <c r="BF5" s="12" t="s">
        <v>75</v>
      </c>
      <c r="BG5" s="12"/>
      <c r="BH5" s="12"/>
      <c r="BI5" s="13"/>
      <c r="BJ5" s="12"/>
      <c r="BK5" s="12" t="s">
        <v>17</v>
      </c>
      <c r="BL5" s="12"/>
      <c r="BM5" s="12"/>
      <c r="BN5" s="13"/>
      <c r="BO5" s="61" t="s">
        <v>19</v>
      </c>
      <c r="BP5" s="62" t="s">
        <v>19</v>
      </c>
      <c r="BQ5" s="63" t="s">
        <v>20</v>
      </c>
      <c r="BR5" s="62" t="s">
        <v>20</v>
      </c>
      <c r="BS5" s="62" t="s">
        <v>21</v>
      </c>
      <c r="BT5" s="64" t="s">
        <v>22</v>
      </c>
      <c r="BU5" s="64" t="s">
        <v>23</v>
      </c>
      <c r="BV5" s="11"/>
      <c r="BW5" s="12"/>
      <c r="BX5" s="51" t="s">
        <v>76</v>
      </c>
      <c r="BY5" s="51"/>
      <c r="BZ5" s="51"/>
      <c r="CA5" s="52"/>
      <c r="CB5" s="53" t="s">
        <v>77</v>
      </c>
      <c r="CC5" s="51"/>
      <c r="CD5" s="52"/>
      <c r="CE5" s="53" t="s">
        <v>78</v>
      </c>
      <c r="CF5" s="51"/>
      <c r="CG5" s="52"/>
      <c r="CH5" s="15" t="s">
        <v>59</v>
      </c>
    </row>
    <row r="6" spans="1:86" ht="18" customHeight="1">
      <c r="A6" s="16"/>
      <c r="B6" s="17" t="s">
        <v>24</v>
      </c>
      <c r="C6" s="17"/>
      <c r="D6" s="17"/>
      <c r="E6" s="17"/>
      <c r="F6" s="13"/>
      <c r="G6" s="17" t="s">
        <v>25</v>
      </c>
      <c r="H6" s="17"/>
      <c r="I6" s="17"/>
      <c r="J6" s="17"/>
      <c r="K6" s="13"/>
      <c r="L6" s="80"/>
      <c r="M6" s="17" t="s">
        <v>26</v>
      </c>
      <c r="N6" s="17"/>
      <c r="O6" s="17"/>
      <c r="P6" s="17"/>
      <c r="Q6" s="13"/>
      <c r="R6" s="17" t="s">
        <v>27</v>
      </c>
      <c r="S6" s="17"/>
      <c r="T6" s="17"/>
      <c r="U6" s="17"/>
      <c r="V6" s="13"/>
      <c r="W6" s="80"/>
      <c r="X6" s="17" t="s">
        <v>28</v>
      </c>
      <c r="Y6" s="17"/>
      <c r="Z6" s="17"/>
      <c r="AA6" s="17"/>
      <c r="AB6" s="13"/>
      <c r="AC6" s="17" t="s">
        <v>29</v>
      </c>
      <c r="AD6" s="17"/>
      <c r="AE6" s="17"/>
      <c r="AF6" s="17"/>
      <c r="AG6" s="13"/>
      <c r="AH6" s="80"/>
      <c r="AI6" s="17" t="s">
        <v>30</v>
      </c>
      <c r="AJ6" s="17"/>
      <c r="AK6" s="17"/>
      <c r="AL6" s="17"/>
      <c r="AM6" s="13"/>
      <c r="AN6" s="17" t="s">
        <v>31</v>
      </c>
      <c r="AO6" s="17"/>
      <c r="AP6" s="17"/>
      <c r="AQ6" s="17"/>
      <c r="AR6" s="13"/>
      <c r="AS6" s="80"/>
      <c r="AT6" s="17" t="s">
        <v>32</v>
      </c>
      <c r="AU6" s="17"/>
      <c r="AV6" s="17"/>
      <c r="AW6" s="17"/>
      <c r="AX6" s="13"/>
      <c r="AY6" s="17" t="s">
        <v>33</v>
      </c>
      <c r="AZ6" s="17"/>
      <c r="BA6" s="17"/>
      <c r="BB6" s="17"/>
      <c r="BC6" s="13"/>
      <c r="BD6" s="80"/>
      <c r="BE6" s="17" t="s">
        <v>34</v>
      </c>
      <c r="BF6" s="17"/>
      <c r="BG6" s="17"/>
      <c r="BH6" s="17"/>
      <c r="BI6" s="13"/>
      <c r="BJ6" s="17" t="s">
        <v>35</v>
      </c>
      <c r="BK6" s="17"/>
      <c r="BL6" s="17"/>
      <c r="BM6" s="17"/>
      <c r="BN6" s="13"/>
      <c r="BO6" s="61" t="s">
        <v>36</v>
      </c>
      <c r="BP6" s="62" t="s">
        <v>37</v>
      </c>
      <c r="BQ6" s="63" t="s">
        <v>23</v>
      </c>
      <c r="BR6" s="62" t="s">
        <v>23</v>
      </c>
      <c r="BS6" s="62" t="s">
        <v>38</v>
      </c>
      <c r="BT6" s="64" t="s">
        <v>39</v>
      </c>
      <c r="BU6" s="64" t="s">
        <v>40</v>
      </c>
      <c r="BV6" s="14"/>
      <c r="BW6" s="46"/>
      <c r="BX6" s="54"/>
      <c r="BY6" s="55"/>
      <c r="BZ6" s="55"/>
      <c r="CA6" s="56"/>
      <c r="CB6" s="58"/>
      <c r="CC6" s="57"/>
      <c r="CD6" s="59"/>
      <c r="CE6" s="58"/>
      <c r="CF6" s="57"/>
      <c r="CG6" s="56"/>
      <c r="CH6" s="15" t="s">
        <v>63</v>
      </c>
    </row>
    <row r="7" spans="1:86" ht="18.75" customHeight="1">
      <c r="A7" s="79" t="s">
        <v>15</v>
      </c>
      <c r="B7" s="16" t="s">
        <v>41</v>
      </c>
      <c r="C7" s="18"/>
      <c r="D7" s="16" t="s">
        <v>42</v>
      </c>
      <c r="E7" s="17"/>
      <c r="F7" s="19" t="s">
        <v>43</v>
      </c>
      <c r="G7" s="16" t="s">
        <v>41</v>
      </c>
      <c r="H7" s="18"/>
      <c r="I7" s="16" t="s">
        <v>42</v>
      </c>
      <c r="J7" s="17"/>
      <c r="K7" s="20" t="s">
        <v>43</v>
      </c>
      <c r="L7" s="80"/>
      <c r="M7" s="16" t="s">
        <v>41</v>
      </c>
      <c r="N7" s="18"/>
      <c r="O7" s="16" t="s">
        <v>42</v>
      </c>
      <c r="P7" s="17"/>
      <c r="Q7" s="21" t="s">
        <v>43</v>
      </c>
      <c r="R7" s="16" t="s">
        <v>41</v>
      </c>
      <c r="S7" s="18"/>
      <c r="T7" s="16" t="s">
        <v>42</v>
      </c>
      <c r="U7" s="17"/>
      <c r="V7" s="21" t="s">
        <v>43</v>
      </c>
      <c r="W7" s="80"/>
      <c r="X7" s="16" t="s">
        <v>41</v>
      </c>
      <c r="Y7" s="18"/>
      <c r="Z7" s="16" t="s">
        <v>42</v>
      </c>
      <c r="AA7" s="17"/>
      <c r="AB7" s="19" t="s">
        <v>43</v>
      </c>
      <c r="AC7" s="16" t="s">
        <v>41</v>
      </c>
      <c r="AD7" s="18"/>
      <c r="AE7" s="16" t="s">
        <v>42</v>
      </c>
      <c r="AF7" s="17"/>
      <c r="AG7" s="19" t="s">
        <v>43</v>
      </c>
      <c r="AH7" s="80"/>
      <c r="AI7" s="17" t="s">
        <v>41</v>
      </c>
      <c r="AJ7" s="18"/>
      <c r="AK7" s="16" t="s">
        <v>42</v>
      </c>
      <c r="AL7" s="17"/>
      <c r="AM7" s="19" t="s">
        <v>43</v>
      </c>
      <c r="AN7" s="16" t="s">
        <v>41</v>
      </c>
      <c r="AO7" s="18"/>
      <c r="AP7" s="16" t="s">
        <v>42</v>
      </c>
      <c r="AQ7" s="17"/>
      <c r="AR7" s="19" t="s">
        <v>43</v>
      </c>
      <c r="AS7" s="80"/>
      <c r="AT7" s="17" t="s">
        <v>41</v>
      </c>
      <c r="AU7" s="18"/>
      <c r="AV7" s="16" t="s">
        <v>42</v>
      </c>
      <c r="AW7" s="17"/>
      <c r="AX7" s="19" t="s">
        <v>43</v>
      </c>
      <c r="AY7" s="16" t="s">
        <v>41</v>
      </c>
      <c r="AZ7" s="18"/>
      <c r="BA7" s="16" t="s">
        <v>42</v>
      </c>
      <c r="BB7" s="17"/>
      <c r="BC7" s="19" t="s">
        <v>43</v>
      </c>
      <c r="BD7" s="80"/>
      <c r="BE7" s="17" t="s">
        <v>41</v>
      </c>
      <c r="BF7" s="18"/>
      <c r="BG7" s="16" t="s">
        <v>42</v>
      </c>
      <c r="BH7" s="17"/>
      <c r="BI7" s="19" t="s">
        <v>43</v>
      </c>
      <c r="BJ7" s="16" t="s">
        <v>41</v>
      </c>
      <c r="BK7" s="18"/>
      <c r="BL7" s="16" t="s">
        <v>42</v>
      </c>
      <c r="BM7" s="17"/>
      <c r="BN7" s="22" t="s">
        <v>43</v>
      </c>
      <c r="BO7" s="61" t="s">
        <v>44</v>
      </c>
      <c r="BP7" s="65" t="s">
        <v>45</v>
      </c>
      <c r="BQ7" s="66" t="s">
        <v>46</v>
      </c>
      <c r="BR7" s="65" t="s">
        <v>45</v>
      </c>
      <c r="BS7" s="67"/>
      <c r="BT7" s="68" t="s">
        <v>47</v>
      </c>
      <c r="BU7" s="64" t="s">
        <v>48</v>
      </c>
      <c r="BV7" s="11" t="s">
        <v>64</v>
      </c>
      <c r="BW7" s="12"/>
      <c r="BX7" s="12"/>
      <c r="BY7" s="11" t="s">
        <v>65</v>
      </c>
      <c r="BZ7" s="12"/>
      <c r="CA7" s="13"/>
      <c r="CB7" s="19"/>
      <c r="CC7" s="15" t="s">
        <v>66</v>
      </c>
      <c r="CD7" s="15"/>
      <c r="CE7" s="15" t="s">
        <v>67</v>
      </c>
      <c r="CF7" s="14"/>
      <c r="CG7" s="19"/>
      <c r="CH7" s="15"/>
    </row>
    <row r="8" spans="1:86" s="31" customFormat="1" ht="34.5" customHeight="1">
      <c r="A8" s="81"/>
      <c r="B8" s="23" t="s">
        <v>49</v>
      </c>
      <c r="C8" s="24" t="s">
        <v>50</v>
      </c>
      <c r="D8" s="23" t="s">
        <v>49</v>
      </c>
      <c r="E8" s="24" t="s">
        <v>50</v>
      </c>
      <c r="F8" s="25" t="s">
        <v>51</v>
      </c>
      <c r="G8" s="26" t="s">
        <v>52</v>
      </c>
      <c r="H8" s="24" t="s">
        <v>50</v>
      </c>
      <c r="I8" s="23" t="s">
        <v>49</v>
      </c>
      <c r="J8" s="24" t="s">
        <v>50</v>
      </c>
      <c r="K8" s="27" t="s">
        <v>51</v>
      </c>
      <c r="L8" s="81"/>
      <c r="M8" s="26" t="s">
        <v>52</v>
      </c>
      <c r="N8" s="24" t="s">
        <v>50</v>
      </c>
      <c r="O8" s="26" t="s">
        <v>52</v>
      </c>
      <c r="P8" s="24" t="s">
        <v>50</v>
      </c>
      <c r="Q8" s="27" t="s">
        <v>51</v>
      </c>
      <c r="R8" s="26" t="s">
        <v>52</v>
      </c>
      <c r="S8" s="24" t="s">
        <v>50</v>
      </c>
      <c r="T8" s="26" t="s">
        <v>52</v>
      </c>
      <c r="U8" s="24" t="s">
        <v>50</v>
      </c>
      <c r="V8" s="27" t="s">
        <v>51</v>
      </c>
      <c r="W8" s="81"/>
      <c r="X8" s="26" t="s">
        <v>52</v>
      </c>
      <c r="Y8" s="24" t="s">
        <v>50</v>
      </c>
      <c r="Z8" s="26" t="s">
        <v>52</v>
      </c>
      <c r="AA8" s="24" t="s">
        <v>50</v>
      </c>
      <c r="AB8" s="25" t="s">
        <v>51</v>
      </c>
      <c r="AC8" s="26" t="s">
        <v>52</v>
      </c>
      <c r="AD8" s="24" t="s">
        <v>50</v>
      </c>
      <c r="AE8" s="26" t="s">
        <v>52</v>
      </c>
      <c r="AF8" s="24" t="s">
        <v>50</v>
      </c>
      <c r="AG8" s="25" t="s">
        <v>51</v>
      </c>
      <c r="AH8" s="81"/>
      <c r="AI8" s="24" t="s">
        <v>52</v>
      </c>
      <c r="AJ8" s="24" t="s">
        <v>50</v>
      </c>
      <c r="AK8" s="26" t="s">
        <v>53</v>
      </c>
      <c r="AL8" s="24" t="s">
        <v>50</v>
      </c>
      <c r="AM8" s="25" t="s">
        <v>51</v>
      </c>
      <c r="AN8" s="26" t="s">
        <v>52</v>
      </c>
      <c r="AO8" s="24" t="s">
        <v>50</v>
      </c>
      <c r="AP8" s="26" t="s">
        <v>53</v>
      </c>
      <c r="AQ8" s="24" t="s">
        <v>50</v>
      </c>
      <c r="AR8" s="25" t="s">
        <v>51</v>
      </c>
      <c r="AS8" s="81"/>
      <c r="AT8" s="28" t="s">
        <v>52</v>
      </c>
      <c r="AU8" s="28" t="s">
        <v>50</v>
      </c>
      <c r="AV8" s="29" t="s">
        <v>53</v>
      </c>
      <c r="AW8" s="28" t="s">
        <v>50</v>
      </c>
      <c r="AX8" s="25" t="s">
        <v>51</v>
      </c>
      <c r="AY8" s="26" t="s">
        <v>52</v>
      </c>
      <c r="AZ8" s="24" t="s">
        <v>50</v>
      </c>
      <c r="BA8" s="26" t="s">
        <v>53</v>
      </c>
      <c r="BB8" s="24" t="s">
        <v>50</v>
      </c>
      <c r="BC8" s="25" t="s">
        <v>51</v>
      </c>
      <c r="BD8" s="81"/>
      <c r="BE8" s="28" t="s">
        <v>52</v>
      </c>
      <c r="BF8" s="28" t="s">
        <v>50</v>
      </c>
      <c r="BG8" s="29" t="s">
        <v>53</v>
      </c>
      <c r="BH8" s="28" t="s">
        <v>50</v>
      </c>
      <c r="BI8" s="25" t="s">
        <v>51</v>
      </c>
      <c r="BJ8" s="29" t="s">
        <v>52</v>
      </c>
      <c r="BK8" s="28" t="s">
        <v>50</v>
      </c>
      <c r="BL8" s="29" t="s">
        <v>53</v>
      </c>
      <c r="BM8" s="28" t="s">
        <v>50</v>
      </c>
      <c r="BN8" s="26" t="s">
        <v>51</v>
      </c>
      <c r="BO8" s="30"/>
      <c r="BP8" s="70"/>
      <c r="BQ8" s="60" t="s">
        <v>54</v>
      </c>
      <c r="BR8" s="70" t="s">
        <v>55</v>
      </c>
      <c r="BS8" s="71" t="s">
        <v>56</v>
      </c>
      <c r="BT8" s="60" t="s">
        <v>57</v>
      </c>
      <c r="BU8" s="60" t="s">
        <v>58</v>
      </c>
      <c r="BV8" s="47" t="s">
        <v>53</v>
      </c>
      <c r="BW8" s="47" t="s">
        <v>68</v>
      </c>
      <c r="BX8" s="26" t="s">
        <v>63</v>
      </c>
      <c r="BY8" s="26" t="s">
        <v>53</v>
      </c>
      <c r="BZ8" s="26" t="s">
        <v>45</v>
      </c>
      <c r="CA8" s="26" t="s">
        <v>63</v>
      </c>
      <c r="CB8" s="25" t="s">
        <v>53</v>
      </c>
      <c r="CC8" s="25" t="s">
        <v>45</v>
      </c>
      <c r="CD8" s="50" t="s">
        <v>63</v>
      </c>
      <c r="CE8" s="25" t="s">
        <v>53</v>
      </c>
      <c r="CF8" s="50" t="s">
        <v>45</v>
      </c>
      <c r="CG8" s="30" t="s">
        <v>69</v>
      </c>
      <c r="CH8" s="48"/>
    </row>
    <row r="9" spans="1:86" s="38" customFormat="1">
      <c r="A9" s="32">
        <v>42842</v>
      </c>
      <c r="B9" s="33">
        <v>4</v>
      </c>
      <c r="C9" s="33"/>
      <c r="D9" s="33">
        <f>B9*5</f>
        <v>20</v>
      </c>
      <c r="E9" s="33"/>
      <c r="F9" s="33"/>
      <c r="G9" s="33">
        <v>2</v>
      </c>
      <c r="H9" s="34"/>
      <c r="I9" s="33">
        <f>G9*20</f>
        <v>40</v>
      </c>
      <c r="J9" s="35"/>
      <c r="K9" s="33"/>
      <c r="L9" s="32">
        <v>42842</v>
      </c>
      <c r="M9" s="33">
        <v>0</v>
      </c>
      <c r="N9" s="36"/>
      <c r="O9" s="33">
        <f>M9*50</f>
        <v>0</v>
      </c>
      <c r="P9" s="33"/>
      <c r="Q9" s="33"/>
      <c r="R9" s="33">
        <v>2</v>
      </c>
      <c r="S9" s="33"/>
      <c r="T9" s="33">
        <f>R9*3</f>
        <v>6</v>
      </c>
      <c r="U9" s="33"/>
      <c r="V9" s="33"/>
      <c r="W9" s="32">
        <v>42842</v>
      </c>
      <c r="X9" s="33">
        <v>4</v>
      </c>
      <c r="Y9" s="33"/>
      <c r="Z9" s="33">
        <f>X9*15</f>
        <v>60</v>
      </c>
      <c r="AA9" s="33"/>
      <c r="AB9" s="33"/>
      <c r="AC9" s="33">
        <v>6</v>
      </c>
      <c r="AD9" s="35"/>
      <c r="AE9" s="33">
        <f>AC9*0.5</f>
        <v>3</v>
      </c>
      <c r="AF9" s="33"/>
      <c r="AG9" s="33"/>
      <c r="AH9" s="32">
        <v>42842</v>
      </c>
      <c r="AI9" s="33">
        <v>3</v>
      </c>
      <c r="AJ9" s="33"/>
      <c r="AK9" s="33">
        <f>AI9*5</f>
        <v>15</v>
      </c>
      <c r="AL9" s="33"/>
      <c r="AM9" s="33"/>
      <c r="AN9" s="33">
        <v>0</v>
      </c>
      <c r="AO9" s="33"/>
      <c r="AP9" s="33">
        <f>AN9*25</f>
        <v>0</v>
      </c>
      <c r="AQ9" s="33"/>
      <c r="AR9" s="33"/>
      <c r="AS9" s="32">
        <v>42842</v>
      </c>
      <c r="AT9" s="33">
        <v>6</v>
      </c>
      <c r="AU9" s="33"/>
      <c r="AV9" s="33">
        <f>AT9*4</f>
        <v>24</v>
      </c>
      <c r="AW9" s="33"/>
      <c r="AX9" s="33"/>
      <c r="AY9" s="33">
        <v>12</v>
      </c>
      <c r="AZ9" s="35"/>
      <c r="BA9" s="33">
        <f>AY9*1</f>
        <v>12</v>
      </c>
      <c r="BB9" s="35"/>
      <c r="BC9" s="33"/>
      <c r="BD9" s="32">
        <v>42842</v>
      </c>
      <c r="BE9" s="33">
        <v>50</v>
      </c>
      <c r="BF9" s="33"/>
      <c r="BG9" s="33">
        <f>BE9*1</f>
        <v>50</v>
      </c>
      <c r="BH9" s="33"/>
      <c r="BI9" s="33"/>
      <c r="BJ9" s="33">
        <v>4</v>
      </c>
      <c r="BK9" s="33"/>
      <c r="BL9" s="33">
        <f>BJ9*5</f>
        <v>20</v>
      </c>
      <c r="BM9" s="33"/>
      <c r="BN9" s="33"/>
      <c r="BO9" s="36">
        <f>B9+G9+M9+R9+X9+AC9+AI9+AN9+AT9+AY9+BE9+BJ9</f>
        <v>93</v>
      </c>
      <c r="BP9" s="37"/>
      <c r="BQ9" s="36">
        <f>D9+I9+O9+T9+Z9+AE9+AK9+AP9+AV9+BA9+BG9+BL9</f>
        <v>250</v>
      </c>
      <c r="BR9" s="37"/>
      <c r="BS9" s="36">
        <v>0</v>
      </c>
      <c r="BT9" s="36">
        <v>12</v>
      </c>
      <c r="BU9" s="36">
        <f>BQ9+BS9-BT9</f>
        <v>238</v>
      </c>
      <c r="BV9" s="33">
        <v>2</v>
      </c>
      <c r="BW9" s="33"/>
      <c r="BX9" s="33"/>
      <c r="BY9" s="33">
        <v>2</v>
      </c>
      <c r="BZ9" s="33"/>
      <c r="CA9" s="33"/>
      <c r="CB9" s="33">
        <v>10</v>
      </c>
      <c r="CC9" s="33"/>
      <c r="CD9" s="33"/>
      <c r="CE9" s="33">
        <v>2000</v>
      </c>
      <c r="CF9" s="33"/>
      <c r="CG9" s="33"/>
      <c r="CH9" s="36"/>
    </row>
    <row r="10" spans="1:86" s="38" customFormat="1">
      <c r="A10" s="39">
        <v>42872</v>
      </c>
      <c r="B10" s="36">
        <v>4</v>
      </c>
      <c r="C10" s="36"/>
      <c r="D10" s="33">
        <f t="shared" ref="D10:D20" si="0">B10*5</f>
        <v>20</v>
      </c>
      <c r="E10" s="33"/>
      <c r="F10" s="36"/>
      <c r="G10" s="36">
        <v>2</v>
      </c>
      <c r="H10" s="36"/>
      <c r="I10" s="33">
        <f t="shared" ref="I10:I21" si="1">G10*20</f>
        <v>40</v>
      </c>
      <c r="J10" s="35"/>
      <c r="K10" s="36"/>
      <c r="L10" s="39">
        <v>42872</v>
      </c>
      <c r="M10" s="36">
        <v>1</v>
      </c>
      <c r="N10" s="36"/>
      <c r="O10" s="33">
        <f t="shared" ref="O10:O21" si="2">M10*50</f>
        <v>50</v>
      </c>
      <c r="P10" s="36"/>
      <c r="Q10" s="36"/>
      <c r="R10" s="36">
        <v>1</v>
      </c>
      <c r="S10" s="33"/>
      <c r="T10" s="33">
        <f t="shared" ref="T10:T21" si="3">R10*3</f>
        <v>3</v>
      </c>
      <c r="U10" s="33"/>
      <c r="V10" s="36"/>
      <c r="W10" s="39">
        <v>42872</v>
      </c>
      <c r="X10" s="36">
        <v>2</v>
      </c>
      <c r="Y10" s="36"/>
      <c r="Z10" s="33">
        <f t="shared" ref="Z10:Z21" si="4">X10*15</f>
        <v>30</v>
      </c>
      <c r="AA10" s="33"/>
      <c r="AB10" s="36"/>
      <c r="AC10" s="36">
        <v>4</v>
      </c>
      <c r="AD10" s="36"/>
      <c r="AE10" s="33">
        <f t="shared" ref="AE10:AE21" si="5">AC10*0.5</f>
        <v>2</v>
      </c>
      <c r="AF10" s="33"/>
      <c r="AG10" s="36"/>
      <c r="AH10" s="39">
        <v>42872</v>
      </c>
      <c r="AI10" s="36">
        <v>3</v>
      </c>
      <c r="AJ10" s="36"/>
      <c r="AK10" s="33">
        <f t="shared" ref="AK10:AK21" si="6">AI10*5</f>
        <v>15</v>
      </c>
      <c r="AL10" s="33"/>
      <c r="AM10" s="36"/>
      <c r="AN10" s="36">
        <v>0</v>
      </c>
      <c r="AO10" s="36"/>
      <c r="AP10" s="33">
        <f t="shared" ref="AP10:AP21" si="7">AN10*25</f>
        <v>0</v>
      </c>
      <c r="AQ10" s="33"/>
      <c r="AR10" s="36"/>
      <c r="AS10" s="39">
        <v>42872</v>
      </c>
      <c r="AT10" s="36">
        <v>2</v>
      </c>
      <c r="AU10" s="36"/>
      <c r="AV10" s="33">
        <f t="shared" ref="AV10:AV21" si="8">AT10*4</f>
        <v>8</v>
      </c>
      <c r="AW10" s="33"/>
      <c r="AX10" s="36"/>
      <c r="AY10" s="36">
        <v>12</v>
      </c>
      <c r="AZ10" s="36"/>
      <c r="BA10" s="33">
        <f t="shared" ref="BA10:BA21" si="9">AY10*1</f>
        <v>12</v>
      </c>
      <c r="BB10" s="35"/>
      <c r="BC10" s="36"/>
      <c r="BD10" s="39">
        <v>42872</v>
      </c>
      <c r="BE10" s="36">
        <v>55</v>
      </c>
      <c r="BF10" s="36"/>
      <c r="BG10" s="33">
        <f t="shared" ref="BG10:BG21" si="10">BE10*1</f>
        <v>55</v>
      </c>
      <c r="BH10" s="33"/>
      <c r="BI10" s="36"/>
      <c r="BJ10" s="36">
        <v>3</v>
      </c>
      <c r="BK10" s="36"/>
      <c r="BL10" s="33">
        <f t="shared" ref="BL10:BL21" si="11">BJ10*5</f>
        <v>15</v>
      </c>
      <c r="BM10" s="33"/>
      <c r="BN10" s="36"/>
      <c r="BO10" s="36">
        <f t="shared" ref="BO10:BO21" si="12">B10+G10+M10+R10+X10+AC10+AI10+AN10+AT10+AY10+BE10+BJ10</f>
        <v>89</v>
      </c>
      <c r="BP10" s="37"/>
      <c r="BQ10" s="36">
        <f t="shared" ref="BQ10:BQ21" si="13">D10+I10+O10+T10+Z10+AE10+AK10+AP10+AV10+BA10+BG10+BL10</f>
        <v>250</v>
      </c>
      <c r="BR10" s="37"/>
      <c r="BS10" s="36">
        <v>0</v>
      </c>
      <c r="BT10" s="36">
        <v>12</v>
      </c>
      <c r="BU10" s="36">
        <f t="shared" ref="BU10:BU21" si="14">BQ10+BS10-BT10</f>
        <v>238</v>
      </c>
      <c r="BV10" s="33">
        <v>2</v>
      </c>
      <c r="BW10" s="36"/>
      <c r="BX10" s="36"/>
      <c r="BY10" s="33">
        <v>2</v>
      </c>
      <c r="BZ10" s="36"/>
      <c r="CA10" s="36"/>
      <c r="CB10" s="36">
        <v>15</v>
      </c>
      <c r="CC10" s="36"/>
      <c r="CD10" s="36"/>
      <c r="CE10" s="33">
        <v>3000</v>
      </c>
      <c r="CF10" s="36"/>
      <c r="CG10" s="36"/>
      <c r="CH10" s="36"/>
    </row>
    <row r="11" spans="1:86" s="38" customFormat="1">
      <c r="A11" s="32">
        <v>42903</v>
      </c>
      <c r="B11" s="36">
        <v>3</v>
      </c>
      <c r="C11" s="36"/>
      <c r="D11" s="33">
        <f t="shared" si="0"/>
        <v>15</v>
      </c>
      <c r="E11" s="33"/>
      <c r="F11" s="36"/>
      <c r="G11" s="36">
        <v>2</v>
      </c>
      <c r="H11" s="36"/>
      <c r="I11" s="33">
        <f t="shared" si="1"/>
        <v>40</v>
      </c>
      <c r="J11" s="35"/>
      <c r="K11" s="36"/>
      <c r="L11" s="32">
        <v>42903</v>
      </c>
      <c r="M11" s="36">
        <v>1</v>
      </c>
      <c r="N11" s="36"/>
      <c r="O11" s="33">
        <f t="shared" si="2"/>
        <v>50</v>
      </c>
      <c r="P11" s="36"/>
      <c r="Q11" s="36"/>
      <c r="R11" s="36">
        <v>1</v>
      </c>
      <c r="S11" s="33"/>
      <c r="T11" s="33">
        <f t="shared" si="3"/>
        <v>3</v>
      </c>
      <c r="U11" s="33"/>
      <c r="V11" s="36"/>
      <c r="W11" s="32">
        <v>42903</v>
      </c>
      <c r="X11" s="36">
        <v>2</v>
      </c>
      <c r="Y11" s="36"/>
      <c r="Z11" s="33">
        <f t="shared" si="4"/>
        <v>30</v>
      </c>
      <c r="AA11" s="33"/>
      <c r="AB11" s="36"/>
      <c r="AC11" s="36">
        <v>6</v>
      </c>
      <c r="AD11" s="36"/>
      <c r="AE11" s="33">
        <f t="shared" si="5"/>
        <v>3</v>
      </c>
      <c r="AF11" s="33"/>
      <c r="AG11" s="36"/>
      <c r="AH11" s="32">
        <v>42903</v>
      </c>
      <c r="AI11" s="36">
        <v>5</v>
      </c>
      <c r="AJ11" s="36"/>
      <c r="AK11" s="33">
        <f t="shared" si="6"/>
        <v>25</v>
      </c>
      <c r="AL11" s="33"/>
      <c r="AM11" s="36"/>
      <c r="AN11" s="36">
        <v>0</v>
      </c>
      <c r="AO11" s="36"/>
      <c r="AP11" s="33">
        <f t="shared" si="7"/>
        <v>0</v>
      </c>
      <c r="AQ11" s="33"/>
      <c r="AR11" s="36"/>
      <c r="AS11" s="32">
        <v>42903</v>
      </c>
      <c r="AT11" s="36">
        <v>3</v>
      </c>
      <c r="AU11" s="36"/>
      <c r="AV11" s="33">
        <f t="shared" si="8"/>
        <v>12</v>
      </c>
      <c r="AW11" s="33"/>
      <c r="AX11" s="36"/>
      <c r="AY11" s="36">
        <v>12</v>
      </c>
      <c r="AZ11" s="36"/>
      <c r="BA11" s="33">
        <f t="shared" si="9"/>
        <v>12</v>
      </c>
      <c r="BB11" s="35"/>
      <c r="BC11" s="36"/>
      <c r="BD11" s="32">
        <v>42903</v>
      </c>
      <c r="BE11" s="36">
        <v>60</v>
      </c>
      <c r="BF11" s="36"/>
      <c r="BG11" s="33">
        <f t="shared" si="10"/>
        <v>60</v>
      </c>
      <c r="BH11" s="33"/>
      <c r="BI11" s="36"/>
      <c r="BJ11" s="36">
        <v>4</v>
      </c>
      <c r="BK11" s="36"/>
      <c r="BL11" s="33">
        <f t="shared" si="11"/>
        <v>20</v>
      </c>
      <c r="BM11" s="33"/>
      <c r="BN11" s="36"/>
      <c r="BO11" s="36">
        <f t="shared" si="12"/>
        <v>99</v>
      </c>
      <c r="BP11" s="37"/>
      <c r="BQ11" s="36">
        <f t="shared" si="13"/>
        <v>270</v>
      </c>
      <c r="BR11" s="37"/>
      <c r="BS11" s="36">
        <v>0</v>
      </c>
      <c r="BT11" s="36">
        <v>13</v>
      </c>
      <c r="BU11" s="36">
        <f t="shared" si="14"/>
        <v>257</v>
      </c>
      <c r="BV11" s="33">
        <v>2</v>
      </c>
      <c r="BW11" s="36"/>
      <c r="BX11" s="36"/>
      <c r="BY11" s="33">
        <v>2</v>
      </c>
      <c r="BZ11" s="36"/>
      <c r="CA11" s="36"/>
      <c r="CB11" s="33">
        <v>10</v>
      </c>
      <c r="CC11" s="36"/>
      <c r="CD11" s="36"/>
      <c r="CE11" s="33">
        <v>2000</v>
      </c>
      <c r="CF11" s="36"/>
      <c r="CG11" s="36"/>
      <c r="CH11" s="36"/>
    </row>
    <row r="12" spans="1:86" s="38" customFormat="1">
      <c r="A12" s="39">
        <v>42933</v>
      </c>
      <c r="B12" s="36">
        <v>5</v>
      </c>
      <c r="C12" s="36"/>
      <c r="D12" s="33">
        <f t="shared" si="0"/>
        <v>25</v>
      </c>
      <c r="E12" s="36"/>
      <c r="F12" s="36"/>
      <c r="G12" s="36">
        <v>2</v>
      </c>
      <c r="H12" s="36"/>
      <c r="I12" s="33">
        <f t="shared" si="1"/>
        <v>40</v>
      </c>
      <c r="J12" s="36"/>
      <c r="K12" s="36"/>
      <c r="L12" s="39">
        <v>42933</v>
      </c>
      <c r="M12" s="36">
        <v>0</v>
      </c>
      <c r="N12" s="36"/>
      <c r="O12" s="33">
        <f t="shared" si="2"/>
        <v>0</v>
      </c>
      <c r="P12" s="36"/>
      <c r="Q12" s="36"/>
      <c r="R12" s="36">
        <v>2</v>
      </c>
      <c r="S12" s="36"/>
      <c r="T12" s="33">
        <f t="shared" si="3"/>
        <v>6</v>
      </c>
      <c r="U12" s="36"/>
      <c r="V12" s="36"/>
      <c r="W12" s="39">
        <v>42933</v>
      </c>
      <c r="X12" s="36">
        <v>3</v>
      </c>
      <c r="Y12" s="36"/>
      <c r="Z12" s="33">
        <f t="shared" si="4"/>
        <v>45</v>
      </c>
      <c r="AA12" s="36"/>
      <c r="AB12" s="36"/>
      <c r="AC12" s="36">
        <v>4</v>
      </c>
      <c r="AD12" s="36"/>
      <c r="AE12" s="33">
        <f t="shared" si="5"/>
        <v>2</v>
      </c>
      <c r="AF12" s="36"/>
      <c r="AG12" s="36"/>
      <c r="AH12" s="39">
        <v>42933</v>
      </c>
      <c r="AI12" s="36">
        <v>4</v>
      </c>
      <c r="AJ12" s="36"/>
      <c r="AK12" s="33">
        <f t="shared" si="6"/>
        <v>20</v>
      </c>
      <c r="AL12" s="36"/>
      <c r="AM12" s="36"/>
      <c r="AN12" s="36">
        <v>1</v>
      </c>
      <c r="AO12" s="36"/>
      <c r="AP12" s="33">
        <f t="shared" si="7"/>
        <v>25</v>
      </c>
      <c r="AQ12" s="36"/>
      <c r="AR12" s="36"/>
      <c r="AS12" s="39">
        <v>42933</v>
      </c>
      <c r="AT12" s="36">
        <v>4</v>
      </c>
      <c r="AU12" s="36"/>
      <c r="AV12" s="33">
        <f t="shared" si="8"/>
        <v>16</v>
      </c>
      <c r="AW12" s="36"/>
      <c r="AX12" s="36"/>
      <c r="AY12" s="36">
        <v>11</v>
      </c>
      <c r="AZ12" s="36"/>
      <c r="BA12" s="33">
        <f t="shared" si="9"/>
        <v>11</v>
      </c>
      <c r="BB12" s="36"/>
      <c r="BC12" s="36"/>
      <c r="BD12" s="39">
        <v>42933</v>
      </c>
      <c r="BE12" s="36">
        <v>55</v>
      </c>
      <c r="BF12" s="36"/>
      <c r="BG12" s="33">
        <f t="shared" si="10"/>
        <v>55</v>
      </c>
      <c r="BH12" s="36"/>
      <c r="BI12" s="36"/>
      <c r="BJ12" s="36">
        <v>5</v>
      </c>
      <c r="BK12" s="36"/>
      <c r="BL12" s="33">
        <f t="shared" si="11"/>
        <v>25</v>
      </c>
      <c r="BM12" s="36"/>
      <c r="BN12" s="36"/>
      <c r="BO12" s="36">
        <f t="shared" si="12"/>
        <v>96</v>
      </c>
      <c r="BP12" s="37"/>
      <c r="BQ12" s="36">
        <f t="shared" si="13"/>
        <v>270</v>
      </c>
      <c r="BR12" s="37"/>
      <c r="BS12" s="36">
        <v>0</v>
      </c>
      <c r="BT12" s="36">
        <v>11</v>
      </c>
      <c r="BU12" s="36">
        <f t="shared" si="14"/>
        <v>259</v>
      </c>
      <c r="BV12" s="33">
        <v>2</v>
      </c>
      <c r="BW12" s="36"/>
      <c r="BX12" s="36"/>
      <c r="BY12" s="33">
        <v>2</v>
      </c>
      <c r="BZ12" s="36"/>
      <c r="CA12" s="36"/>
      <c r="CB12" s="36">
        <v>15</v>
      </c>
      <c r="CC12" s="36"/>
      <c r="CD12" s="36"/>
      <c r="CE12" s="33">
        <v>3000</v>
      </c>
      <c r="CF12" s="36"/>
      <c r="CG12" s="36"/>
      <c r="CH12" s="36"/>
    </row>
    <row r="13" spans="1:86" s="38" customFormat="1">
      <c r="A13" s="32">
        <v>42964</v>
      </c>
      <c r="B13" s="36">
        <v>5</v>
      </c>
      <c r="C13" s="36"/>
      <c r="D13" s="33">
        <f t="shared" si="0"/>
        <v>25</v>
      </c>
      <c r="E13" s="36"/>
      <c r="F13" s="36"/>
      <c r="G13" s="36">
        <v>2</v>
      </c>
      <c r="H13" s="36"/>
      <c r="I13" s="33">
        <f t="shared" si="1"/>
        <v>40</v>
      </c>
      <c r="J13" s="36"/>
      <c r="K13" s="36"/>
      <c r="L13" s="32">
        <v>42964</v>
      </c>
      <c r="M13" s="36">
        <v>1</v>
      </c>
      <c r="N13" s="36"/>
      <c r="O13" s="33">
        <f t="shared" si="2"/>
        <v>50</v>
      </c>
      <c r="P13" s="36"/>
      <c r="Q13" s="36"/>
      <c r="R13" s="36">
        <v>1</v>
      </c>
      <c r="S13" s="36"/>
      <c r="T13" s="33">
        <f t="shared" si="3"/>
        <v>3</v>
      </c>
      <c r="U13" s="36"/>
      <c r="V13" s="36"/>
      <c r="W13" s="32">
        <v>42964</v>
      </c>
      <c r="X13" s="36">
        <v>3</v>
      </c>
      <c r="Y13" s="36"/>
      <c r="Z13" s="33">
        <f t="shared" si="4"/>
        <v>45</v>
      </c>
      <c r="AA13" s="36"/>
      <c r="AB13" s="36"/>
      <c r="AC13" s="36">
        <v>6</v>
      </c>
      <c r="AD13" s="36"/>
      <c r="AE13" s="33">
        <f t="shared" si="5"/>
        <v>3</v>
      </c>
      <c r="AF13" s="36"/>
      <c r="AG13" s="36"/>
      <c r="AH13" s="32">
        <v>42964</v>
      </c>
      <c r="AI13" s="36">
        <v>6</v>
      </c>
      <c r="AJ13" s="36"/>
      <c r="AK13" s="33">
        <f t="shared" si="6"/>
        <v>30</v>
      </c>
      <c r="AL13" s="36"/>
      <c r="AM13" s="36"/>
      <c r="AN13" s="36">
        <v>0</v>
      </c>
      <c r="AO13" s="36"/>
      <c r="AP13" s="33">
        <f t="shared" si="7"/>
        <v>0</v>
      </c>
      <c r="AQ13" s="36"/>
      <c r="AR13" s="36"/>
      <c r="AS13" s="32">
        <v>42964</v>
      </c>
      <c r="AT13" s="36">
        <v>3</v>
      </c>
      <c r="AU13" s="36"/>
      <c r="AV13" s="33">
        <f t="shared" si="8"/>
        <v>12</v>
      </c>
      <c r="AW13" s="36"/>
      <c r="AX13" s="36"/>
      <c r="AY13" s="36">
        <v>12</v>
      </c>
      <c r="AZ13" s="36"/>
      <c r="BA13" s="33">
        <f t="shared" si="9"/>
        <v>12</v>
      </c>
      <c r="BB13" s="36"/>
      <c r="BC13" s="36"/>
      <c r="BD13" s="32">
        <v>42964</v>
      </c>
      <c r="BE13" s="36">
        <v>65</v>
      </c>
      <c r="BF13" s="36"/>
      <c r="BG13" s="33">
        <f t="shared" si="10"/>
        <v>65</v>
      </c>
      <c r="BH13" s="36"/>
      <c r="BI13" s="36"/>
      <c r="BJ13" s="36">
        <v>3</v>
      </c>
      <c r="BK13" s="36"/>
      <c r="BL13" s="33">
        <f t="shared" si="11"/>
        <v>15</v>
      </c>
      <c r="BM13" s="36"/>
      <c r="BN13" s="36"/>
      <c r="BO13" s="36">
        <f t="shared" si="12"/>
        <v>107</v>
      </c>
      <c r="BP13" s="37"/>
      <c r="BQ13" s="36">
        <f t="shared" si="13"/>
        <v>300</v>
      </c>
      <c r="BR13" s="37"/>
      <c r="BS13" s="36">
        <v>0</v>
      </c>
      <c r="BT13" s="36">
        <v>12</v>
      </c>
      <c r="BU13" s="36">
        <f t="shared" si="14"/>
        <v>288</v>
      </c>
      <c r="BV13" s="33">
        <v>2</v>
      </c>
      <c r="BW13" s="36"/>
      <c r="BX13" s="36"/>
      <c r="BY13" s="33">
        <v>2</v>
      </c>
      <c r="BZ13" s="36"/>
      <c r="CA13" s="36"/>
      <c r="CB13" s="33">
        <v>20</v>
      </c>
      <c r="CC13" s="36"/>
      <c r="CD13" s="36"/>
      <c r="CE13" s="33">
        <v>2000</v>
      </c>
      <c r="CF13" s="36"/>
      <c r="CG13" s="36"/>
      <c r="CH13" s="36"/>
    </row>
    <row r="14" spans="1:86" s="38" customFormat="1">
      <c r="A14" s="39">
        <v>42995</v>
      </c>
      <c r="B14" s="36">
        <v>6</v>
      </c>
      <c r="C14" s="36"/>
      <c r="D14" s="33">
        <f t="shared" si="0"/>
        <v>30</v>
      </c>
      <c r="E14" s="36"/>
      <c r="F14" s="36"/>
      <c r="G14" s="36">
        <v>3</v>
      </c>
      <c r="H14" s="36"/>
      <c r="I14" s="33">
        <f t="shared" si="1"/>
        <v>60</v>
      </c>
      <c r="J14" s="36"/>
      <c r="K14" s="36"/>
      <c r="L14" s="39">
        <v>42995</v>
      </c>
      <c r="M14" s="36">
        <v>0</v>
      </c>
      <c r="N14" s="36"/>
      <c r="O14" s="33">
        <f t="shared" si="2"/>
        <v>0</v>
      </c>
      <c r="P14" s="36"/>
      <c r="Q14" s="36"/>
      <c r="R14" s="36">
        <v>1</v>
      </c>
      <c r="S14" s="36"/>
      <c r="T14" s="33">
        <f t="shared" si="3"/>
        <v>3</v>
      </c>
      <c r="U14" s="36"/>
      <c r="V14" s="36"/>
      <c r="W14" s="39">
        <v>42995</v>
      </c>
      <c r="X14" s="36">
        <v>3</v>
      </c>
      <c r="Y14" s="36"/>
      <c r="Z14" s="33">
        <f t="shared" si="4"/>
        <v>45</v>
      </c>
      <c r="AA14" s="36"/>
      <c r="AB14" s="36"/>
      <c r="AC14" s="36">
        <v>8</v>
      </c>
      <c r="AD14" s="36"/>
      <c r="AE14" s="33">
        <f t="shared" si="5"/>
        <v>4</v>
      </c>
      <c r="AF14" s="36"/>
      <c r="AG14" s="36"/>
      <c r="AH14" s="39">
        <v>42995</v>
      </c>
      <c r="AI14" s="36">
        <v>3</v>
      </c>
      <c r="AJ14" s="36"/>
      <c r="AK14" s="33">
        <f t="shared" si="6"/>
        <v>15</v>
      </c>
      <c r="AL14" s="36"/>
      <c r="AM14" s="36"/>
      <c r="AN14" s="36">
        <v>1</v>
      </c>
      <c r="AO14" s="36"/>
      <c r="AP14" s="33">
        <f t="shared" si="7"/>
        <v>25</v>
      </c>
      <c r="AQ14" s="36"/>
      <c r="AR14" s="36"/>
      <c r="AS14" s="39">
        <v>42995</v>
      </c>
      <c r="AT14" s="36">
        <v>4</v>
      </c>
      <c r="AU14" s="36"/>
      <c r="AV14" s="33">
        <f t="shared" si="8"/>
        <v>16</v>
      </c>
      <c r="AW14" s="36"/>
      <c r="AX14" s="36"/>
      <c r="AY14" s="36">
        <v>12</v>
      </c>
      <c r="AZ14" s="36"/>
      <c r="BA14" s="33">
        <f t="shared" si="9"/>
        <v>12</v>
      </c>
      <c r="BB14" s="36"/>
      <c r="BC14" s="36"/>
      <c r="BD14" s="39">
        <v>42995</v>
      </c>
      <c r="BE14" s="36">
        <v>65</v>
      </c>
      <c r="BF14" s="36"/>
      <c r="BG14" s="33">
        <f t="shared" si="10"/>
        <v>65</v>
      </c>
      <c r="BH14" s="36"/>
      <c r="BI14" s="36"/>
      <c r="BJ14" s="36">
        <v>5</v>
      </c>
      <c r="BK14" s="36"/>
      <c r="BL14" s="33">
        <f t="shared" si="11"/>
        <v>25</v>
      </c>
      <c r="BM14" s="36"/>
      <c r="BN14" s="36"/>
      <c r="BO14" s="36">
        <f t="shared" si="12"/>
        <v>111</v>
      </c>
      <c r="BP14" s="37"/>
      <c r="BQ14" s="36">
        <f t="shared" si="13"/>
        <v>300</v>
      </c>
      <c r="BR14" s="37"/>
      <c r="BS14" s="36">
        <v>0</v>
      </c>
      <c r="BT14" s="36">
        <v>10</v>
      </c>
      <c r="BU14" s="36">
        <f t="shared" si="14"/>
        <v>290</v>
      </c>
      <c r="BV14" s="33">
        <v>2</v>
      </c>
      <c r="BW14" s="36"/>
      <c r="BX14" s="36"/>
      <c r="BY14" s="33">
        <v>2</v>
      </c>
      <c r="BZ14" s="36"/>
      <c r="CA14" s="36"/>
      <c r="CB14" s="36">
        <v>20</v>
      </c>
      <c r="CC14" s="36"/>
      <c r="CD14" s="36"/>
      <c r="CE14" s="33">
        <v>2000</v>
      </c>
      <c r="CF14" s="36"/>
      <c r="CG14" s="36"/>
      <c r="CH14" s="36"/>
    </row>
    <row r="15" spans="1:86" s="38" customFormat="1">
      <c r="A15" s="32">
        <v>43025</v>
      </c>
      <c r="B15" s="36">
        <v>5</v>
      </c>
      <c r="C15" s="36"/>
      <c r="D15" s="33">
        <f t="shared" si="0"/>
        <v>25</v>
      </c>
      <c r="E15" s="36"/>
      <c r="F15" s="36"/>
      <c r="G15" s="36">
        <v>3</v>
      </c>
      <c r="H15" s="36"/>
      <c r="I15" s="33">
        <f t="shared" si="1"/>
        <v>60</v>
      </c>
      <c r="J15" s="36"/>
      <c r="K15" s="36"/>
      <c r="L15" s="32">
        <v>43025</v>
      </c>
      <c r="M15" s="36">
        <v>0</v>
      </c>
      <c r="N15" s="36"/>
      <c r="O15" s="33">
        <f t="shared" si="2"/>
        <v>0</v>
      </c>
      <c r="P15" s="36"/>
      <c r="Q15" s="36"/>
      <c r="R15" s="36">
        <v>1</v>
      </c>
      <c r="S15" s="36"/>
      <c r="T15" s="33">
        <f t="shared" si="3"/>
        <v>3</v>
      </c>
      <c r="U15" s="36"/>
      <c r="V15" s="36"/>
      <c r="W15" s="32">
        <v>43025</v>
      </c>
      <c r="X15" s="36">
        <v>3</v>
      </c>
      <c r="Y15" s="36"/>
      <c r="Z15" s="33">
        <f t="shared" si="4"/>
        <v>45</v>
      </c>
      <c r="AA15" s="36"/>
      <c r="AB15" s="36"/>
      <c r="AC15" s="36">
        <v>6</v>
      </c>
      <c r="AD15" s="36"/>
      <c r="AE15" s="33">
        <f t="shared" si="5"/>
        <v>3</v>
      </c>
      <c r="AF15" s="36"/>
      <c r="AG15" s="36"/>
      <c r="AH15" s="32">
        <v>43025</v>
      </c>
      <c r="AI15" s="36">
        <v>6</v>
      </c>
      <c r="AJ15" s="36"/>
      <c r="AK15" s="33">
        <f t="shared" si="6"/>
        <v>30</v>
      </c>
      <c r="AL15" s="36"/>
      <c r="AM15" s="36"/>
      <c r="AN15" s="36">
        <v>1</v>
      </c>
      <c r="AO15" s="36"/>
      <c r="AP15" s="33">
        <f t="shared" si="7"/>
        <v>25</v>
      </c>
      <c r="AQ15" s="36"/>
      <c r="AR15" s="36"/>
      <c r="AS15" s="32">
        <v>43025</v>
      </c>
      <c r="AT15" s="36">
        <v>3</v>
      </c>
      <c r="AU15" s="36"/>
      <c r="AV15" s="33">
        <f t="shared" si="8"/>
        <v>12</v>
      </c>
      <c r="AW15" s="36"/>
      <c r="AX15" s="36"/>
      <c r="AY15" s="36">
        <v>12</v>
      </c>
      <c r="AZ15" s="36"/>
      <c r="BA15" s="33">
        <f t="shared" si="9"/>
        <v>12</v>
      </c>
      <c r="BB15" s="36"/>
      <c r="BC15" s="36"/>
      <c r="BD15" s="32">
        <v>43025</v>
      </c>
      <c r="BE15" s="36">
        <v>65</v>
      </c>
      <c r="BF15" s="36"/>
      <c r="BG15" s="33">
        <f t="shared" si="10"/>
        <v>65</v>
      </c>
      <c r="BH15" s="36"/>
      <c r="BI15" s="36"/>
      <c r="BJ15" s="36">
        <v>4</v>
      </c>
      <c r="BK15" s="36"/>
      <c r="BL15" s="33">
        <f t="shared" si="11"/>
        <v>20</v>
      </c>
      <c r="BM15" s="36"/>
      <c r="BN15" s="36"/>
      <c r="BO15" s="36">
        <f t="shared" si="12"/>
        <v>109</v>
      </c>
      <c r="BP15" s="37"/>
      <c r="BQ15" s="36">
        <f t="shared" si="13"/>
        <v>300</v>
      </c>
      <c r="BR15" s="37"/>
      <c r="BS15" s="36">
        <v>0</v>
      </c>
      <c r="BT15" s="36">
        <v>10</v>
      </c>
      <c r="BU15" s="36">
        <f t="shared" si="14"/>
        <v>290</v>
      </c>
      <c r="BV15" s="33">
        <v>2</v>
      </c>
      <c r="BW15" s="36"/>
      <c r="BX15" s="36"/>
      <c r="BY15" s="33">
        <v>2</v>
      </c>
      <c r="BZ15" s="36"/>
      <c r="CA15" s="36"/>
      <c r="CB15" s="33">
        <v>25</v>
      </c>
      <c r="CC15" s="36"/>
      <c r="CD15" s="36"/>
      <c r="CE15" s="33">
        <v>3000</v>
      </c>
      <c r="CF15" s="36"/>
      <c r="CG15" s="36"/>
      <c r="CH15" s="36"/>
    </row>
    <row r="16" spans="1:86" s="38" customFormat="1">
      <c r="A16" s="39">
        <v>43056</v>
      </c>
      <c r="B16" s="36">
        <v>5</v>
      </c>
      <c r="C16" s="36"/>
      <c r="D16" s="33">
        <f t="shared" si="0"/>
        <v>25</v>
      </c>
      <c r="E16" s="36"/>
      <c r="F16" s="36"/>
      <c r="G16" s="36">
        <v>4</v>
      </c>
      <c r="H16" s="36"/>
      <c r="I16" s="33">
        <f t="shared" si="1"/>
        <v>80</v>
      </c>
      <c r="J16" s="36"/>
      <c r="K16" s="36"/>
      <c r="L16" s="39">
        <v>43056</v>
      </c>
      <c r="M16" s="36">
        <v>0</v>
      </c>
      <c r="N16" s="36"/>
      <c r="O16" s="33">
        <f t="shared" si="2"/>
        <v>0</v>
      </c>
      <c r="P16" s="36"/>
      <c r="Q16" s="36"/>
      <c r="R16" s="36">
        <v>1</v>
      </c>
      <c r="S16" s="36"/>
      <c r="T16" s="33">
        <f t="shared" si="3"/>
        <v>3</v>
      </c>
      <c r="U16" s="36"/>
      <c r="V16" s="36"/>
      <c r="W16" s="39">
        <v>43056</v>
      </c>
      <c r="X16" s="36">
        <v>4</v>
      </c>
      <c r="Y16" s="36"/>
      <c r="Z16" s="33">
        <f t="shared" si="4"/>
        <v>60</v>
      </c>
      <c r="AA16" s="36"/>
      <c r="AB16" s="36"/>
      <c r="AC16" s="36">
        <v>6</v>
      </c>
      <c r="AD16" s="36"/>
      <c r="AE16" s="33">
        <f t="shared" si="5"/>
        <v>3</v>
      </c>
      <c r="AF16" s="36"/>
      <c r="AG16" s="36"/>
      <c r="AH16" s="39">
        <v>43056</v>
      </c>
      <c r="AI16" s="36">
        <v>4</v>
      </c>
      <c r="AJ16" s="36"/>
      <c r="AK16" s="33">
        <f t="shared" si="6"/>
        <v>20</v>
      </c>
      <c r="AL16" s="36"/>
      <c r="AM16" s="36"/>
      <c r="AN16" s="36">
        <v>0</v>
      </c>
      <c r="AO16" s="36"/>
      <c r="AP16" s="33">
        <f t="shared" si="7"/>
        <v>0</v>
      </c>
      <c r="AQ16" s="36"/>
      <c r="AR16" s="36"/>
      <c r="AS16" s="39">
        <v>43056</v>
      </c>
      <c r="AT16" s="36">
        <v>3</v>
      </c>
      <c r="AU16" s="36"/>
      <c r="AV16" s="33">
        <f t="shared" si="8"/>
        <v>12</v>
      </c>
      <c r="AW16" s="36"/>
      <c r="AX16" s="36"/>
      <c r="AY16" s="36">
        <v>12</v>
      </c>
      <c r="AZ16" s="36"/>
      <c r="BA16" s="33">
        <f t="shared" si="9"/>
        <v>12</v>
      </c>
      <c r="BB16" s="36"/>
      <c r="BC16" s="36"/>
      <c r="BD16" s="39">
        <v>43056</v>
      </c>
      <c r="BE16" s="36">
        <v>70</v>
      </c>
      <c r="BF16" s="36"/>
      <c r="BG16" s="33">
        <f t="shared" si="10"/>
        <v>70</v>
      </c>
      <c r="BH16" s="36"/>
      <c r="BI16" s="36"/>
      <c r="BJ16" s="36">
        <v>3</v>
      </c>
      <c r="BK16" s="36"/>
      <c r="BL16" s="33">
        <f t="shared" si="11"/>
        <v>15</v>
      </c>
      <c r="BM16" s="36"/>
      <c r="BN16" s="36"/>
      <c r="BO16" s="36">
        <f t="shared" si="12"/>
        <v>112</v>
      </c>
      <c r="BP16" s="37"/>
      <c r="BQ16" s="36">
        <f t="shared" si="13"/>
        <v>300</v>
      </c>
      <c r="BR16" s="37"/>
      <c r="BS16" s="36">
        <v>0</v>
      </c>
      <c r="BT16" s="36">
        <v>12</v>
      </c>
      <c r="BU16" s="36">
        <f t="shared" si="14"/>
        <v>288</v>
      </c>
      <c r="BV16" s="33">
        <v>2</v>
      </c>
      <c r="BW16" s="36"/>
      <c r="BX16" s="36"/>
      <c r="BY16" s="33">
        <v>2</v>
      </c>
      <c r="BZ16" s="36"/>
      <c r="CA16" s="36"/>
      <c r="CB16" s="36">
        <v>25</v>
      </c>
      <c r="CC16" s="36"/>
      <c r="CD16" s="36"/>
      <c r="CE16" s="33">
        <v>4000</v>
      </c>
      <c r="CF16" s="36"/>
      <c r="CG16" s="36"/>
      <c r="CH16" s="36"/>
    </row>
    <row r="17" spans="1:86" s="38" customFormat="1">
      <c r="A17" s="32">
        <v>43086</v>
      </c>
      <c r="B17" s="36">
        <v>6</v>
      </c>
      <c r="C17" s="36"/>
      <c r="D17" s="33">
        <f t="shared" si="0"/>
        <v>30</v>
      </c>
      <c r="E17" s="36"/>
      <c r="F17" s="36"/>
      <c r="G17" s="36">
        <v>1</v>
      </c>
      <c r="H17" s="36"/>
      <c r="I17" s="33">
        <f t="shared" si="1"/>
        <v>20</v>
      </c>
      <c r="J17" s="36"/>
      <c r="K17" s="36"/>
      <c r="L17" s="32">
        <v>43086</v>
      </c>
      <c r="M17" s="36">
        <v>0</v>
      </c>
      <c r="N17" s="36"/>
      <c r="O17" s="33">
        <f t="shared" si="2"/>
        <v>0</v>
      </c>
      <c r="P17" s="36"/>
      <c r="Q17" s="36"/>
      <c r="R17" s="36">
        <v>4</v>
      </c>
      <c r="S17" s="36"/>
      <c r="T17" s="33">
        <f t="shared" si="3"/>
        <v>12</v>
      </c>
      <c r="U17" s="36"/>
      <c r="V17" s="36"/>
      <c r="W17" s="32">
        <v>43086</v>
      </c>
      <c r="X17" s="36">
        <v>5</v>
      </c>
      <c r="Y17" s="36"/>
      <c r="Z17" s="33">
        <f t="shared" si="4"/>
        <v>75</v>
      </c>
      <c r="AA17" s="36"/>
      <c r="AB17" s="36"/>
      <c r="AC17" s="36">
        <v>10</v>
      </c>
      <c r="AD17" s="36"/>
      <c r="AE17" s="33">
        <f t="shared" si="5"/>
        <v>5</v>
      </c>
      <c r="AF17" s="36"/>
      <c r="AG17" s="36"/>
      <c r="AH17" s="32">
        <v>43086</v>
      </c>
      <c r="AI17" s="36">
        <v>7</v>
      </c>
      <c r="AJ17" s="36"/>
      <c r="AK17" s="33">
        <f t="shared" si="6"/>
        <v>35</v>
      </c>
      <c r="AL17" s="36"/>
      <c r="AM17" s="36"/>
      <c r="AN17" s="36">
        <v>1</v>
      </c>
      <c r="AO17" s="36"/>
      <c r="AP17" s="33">
        <f t="shared" si="7"/>
        <v>25</v>
      </c>
      <c r="AQ17" s="36"/>
      <c r="AR17" s="36"/>
      <c r="AS17" s="32">
        <v>43086</v>
      </c>
      <c r="AT17" s="36">
        <v>4</v>
      </c>
      <c r="AU17" s="36"/>
      <c r="AV17" s="33">
        <f t="shared" si="8"/>
        <v>16</v>
      </c>
      <c r="AW17" s="36"/>
      <c r="AX17" s="36"/>
      <c r="AY17" s="36">
        <v>12</v>
      </c>
      <c r="AZ17" s="36"/>
      <c r="BA17" s="33">
        <f t="shared" si="9"/>
        <v>12</v>
      </c>
      <c r="BB17" s="36"/>
      <c r="BC17" s="36"/>
      <c r="BD17" s="32">
        <v>43086</v>
      </c>
      <c r="BE17" s="36">
        <v>65</v>
      </c>
      <c r="BF17" s="36"/>
      <c r="BG17" s="33">
        <f t="shared" si="10"/>
        <v>65</v>
      </c>
      <c r="BH17" s="36"/>
      <c r="BI17" s="36"/>
      <c r="BJ17" s="36">
        <v>5</v>
      </c>
      <c r="BK17" s="36"/>
      <c r="BL17" s="33">
        <f t="shared" si="11"/>
        <v>25</v>
      </c>
      <c r="BM17" s="36"/>
      <c r="BN17" s="36"/>
      <c r="BO17" s="36">
        <f t="shared" si="12"/>
        <v>120</v>
      </c>
      <c r="BP17" s="37"/>
      <c r="BQ17" s="36">
        <f t="shared" si="13"/>
        <v>320</v>
      </c>
      <c r="BR17" s="37"/>
      <c r="BS17" s="36">
        <v>0</v>
      </c>
      <c r="BT17" s="36">
        <v>10</v>
      </c>
      <c r="BU17" s="36">
        <f t="shared" si="14"/>
        <v>310</v>
      </c>
      <c r="BV17" s="33">
        <v>2</v>
      </c>
      <c r="BW17" s="36"/>
      <c r="BX17" s="36"/>
      <c r="BY17" s="33">
        <v>2</v>
      </c>
      <c r="BZ17" s="36"/>
      <c r="CA17" s="36"/>
      <c r="CB17" s="33">
        <v>25</v>
      </c>
      <c r="CC17" s="36"/>
      <c r="CD17" s="36"/>
      <c r="CE17" s="33">
        <v>3000</v>
      </c>
      <c r="CF17" s="36"/>
      <c r="CG17" s="36"/>
      <c r="CH17" s="36"/>
    </row>
    <row r="18" spans="1:86" s="38" customFormat="1">
      <c r="A18" s="39">
        <v>43116</v>
      </c>
      <c r="B18" s="36">
        <v>6</v>
      </c>
      <c r="C18" s="36"/>
      <c r="D18" s="33">
        <f t="shared" si="0"/>
        <v>30</v>
      </c>
      <c r="E18" s="36"/>
      <c r="F18" s="36"/>
      <c r="G18" s="36">
        <v>2</v>
      </c>
      <c r="H18" s="36"/>
      <c r="I18" s="33">
        <f t="shared" si="1"/>
        <v>40</v>
      </c>
      <c r="J18" s="36"/>
      <c r="K18" s="36"/>
      <c r="L18" s="39">
        <v>42753</v>
      </c>
      <c r="M18" s="36">
        <v>1</v>
      </c>
      <c r="N18" s="36"/>
      <c r="O18" s="33">
        <f t="shared" si="2"/>
        <v>50</v>
      </c>
      <c r="P18" s="36"/>
      <c r="Q18" s="36"/>
      <c r="R18" s="36">
        <v>1</v>
      </c>
      <c r="S18" s="36"/>
      <c r="T18" s="33">
        <f t="shared" si="3"/>
        <v>3</v>
      </c>
      <c r="U18" s="36"/>
      <c r="V18" s="36"/>
      <c r="W18" s="39">
        <v>42753</v>
      </c>
      <c r="X18" s="36">
        <v>4</v>
      </c>
      <c r="Y18" s="36"/>
      <c r="Z18" s="33">
        <f t="shared" si="4"/>
        <v>60</v>
      </c>
      <c r="AA18" s="36"/>
      <c r="AB18" s="36"/>
      <c r="AC18" s="36">
        <v>6</v>
      </c>
      <c r="AD18" s="36"/>
      <c r="AE18" s="33">
        <f t="shared" si="5"/>
        <v>3</v>
      </c>
      <c r="AF18" s="36"/>
      <c r="AG18" s="36"/>
      <c r="AH18" s="39">
        <v>42753</v>
      </c>
      <c r="AI18" s="36">
        <v>4</v>
      </c>
      <c r="AJ18" s="36"/>
      <c r="AK18" s="33">
        <f t="shared" si="6"/>
        <v>20</v>
      </c>
      <c r="AL18" s="36"/>
      <c r="AM18" s="36"/>
      <c r="AN18" s="36">
        <v>1</v>
      </c>
      <c r="AO18" s="36"/>
      <c r="AP18" s="33">
        <f t="shared" si="7"/>
        <v>25</v>
      </c>
      <c r="AQ18" s="36"/>
      <c r="AR18" s="36"/>
      <c r="AS18" s="39">
        <v>42753</v>
      </c>
      <c r="AT18" s="36">
        <v>5</v>
      </c>
      <c r="AU18" s="36"/>
      <c r="AV18" s="33">
        <f t="shared" si="8"/>
        <v>20</v>
      </c>
      <c r="AW18" s="36"/>
      <c r="AX18" s="36"/>
      <c r="AY18" s="36">
        <v>14</v>
      </c>
      <c r="AZ18" s="36"/>
      <c r="BA18" s="33">
        <f t="shared" si="9"/>
        <v>14</v>
      </c>
      <c r="BB18" s="36"/>
      <c r="BC18" s="36"/>
      <c r="BD18" s="39">
        <v>42753</v>
      </c>
      <c r="BE18" s="36">
        <v>70</v>
      </c>
      <c r="BF18" s="36"/>
      <c r="BG18" s="33">
        <f t="shared" si="10"/>
        <v>70</v>
      </c>
      <c r="BH18" s="36"/>
      <c r="BI18" s="36"/>
      <c r="BJ18" s="36">
        <v>3</v>
      </c>
      <c r="BK18" s="36"/>
      <c r="BL18" s="33">
        <f t="shared" si="11"/>
        <v>15</v>
      </c>
      <c r="BM18" s="36"/>
      <c r="BN18" s="36"/>
      <c r="BO18" s="36">
        <f t="shared" si="12"/>
        <v>117</v>
      </c>
      <c r="BP18" s="37"/>
      <c r="BQ18" s="36">
        <f t="shared" si="13"/>
        <v>350</v>
      </c>
      <c r="BR18" s="37"/>
      <c r="BS18" s="36">
        <v>0</v>
      </c>
      <c r="BT18" s="36">
        <v>12</v>
      </c>
      <c r="BU18" s="36">
        <f t="shared" si="14"/>
        <v>338</v>
      </c>
      <c r="BV18" s="33">
        <v>2</v>
      </c>
      <c r="BW18" s="36"/>
      <c r="BX18" s="36"/>
      <c r="BY18" s="33">
        <v>2</v>
      </c>
      <c r="BZ18" s="36"/>
      <c r="CA18" s="36"/>
      <c r="CB18" s="36">
        <v>20</v>
      </c>
      <c r="CC18" s="36"/>
      <c r="CD18" s="36"/>
      <c r="CE18" s="33">
        <v>3500</v>
      </c>
      <c r="CF18" s="36"/>
      <c r="CG18" s="36"/>
      <c r="CH18" s="36"/>
    </row>
    <row r="19" spans="1:86" s="38" customFormat="1">
      <c r="A19" s="39">
        <v>43148</v>
      </c>
      <c r="B19" s="36">
        <v>3</v>
      </c>
      <c r="C19" s="36"/>
      <c r="D19" s="33">
        <f t="shared" si="0"/>
        <v>15</v>
      </c>
      <c r="E19" s="36"/>
      <c r="F19" s="36"/>
      <c r="G19" s="36">
        <v>4</v>
      </c>
      <c r="H19" s="36"/>
      <c r="I19" s="33">
        <f t="shared" si="1"/>
        <v>80</v>
      </c>
      <c r="J19" s="36"/>
      <c r="K19" s="36"/>
      <c r="L19" s="32">
        <v>42784</v>
      </c>
      <c r="M19" s="36">
        <v>0</v>
      </c>
      <c r="N19" s="36"/>
      <c r="O19" s="33">
        <f t="shared" si="2"/>
        <v>0</v>
      </c>
      <c r="P19" s="36"/>
      <c r="Q19" s="36"/>
      <c r="R19" s="36">
        <v>3</v>
      </c>
      <c r="S19" s="36"/>
      <c r="T19" s="33">
        <f t="shared" si="3"/>
        <v>9</v>
      </c>
      <c r="U19" s="36"/>
      <c r="V19" s="36"/>
      <c r="W19" s="32">
        <v>42784</v>
      </c>
      <c r="X19" s="36">
        <v>5</v>
      </c>
      <c r="Y19" s="36"/>
      <c r="Z19" s="33">
        <f t="shared" si="4"/>
        <v>75</v>
      </c>
      <c r="AA19" s="36"/>
      <c r="AB19" s="36"/>
      <c r="AC19" s="36">
        <v>12</v>
      </c>
      <c r="AD19" s="36"/>
      <c r="AE19" s="33">
        <f t="shared" si="5"/>
        <v>6</v>
      </c>
      <c r="AF19" s="36"/>
      <c r="AG19" s="36"/>
      <c r="AH19" s="32">
        <v>42784</v>
      </c>
      <c r="AI19" s="36">
        <v>6</v>
      </c>
      <c r="AJ19" s="36"/>
      <c r="AK19" s="33">
        <f t="shared" si="6"/>
        <v>30</v>
      </c>
      <c r="AL19" s="36"/>
      <c r="AM19" s="36"/>
      <c r="AN19" s="36">
        <v>1</v>
      </c>
      <c r="AO19" s="36"/>
      <c r="AP19" s="33">
        <f t="shared" si="7"/>
        <v>25</v>
      </c>
      <c r="AQ19" s="36"/>
      <c r="AR19" s="36"/>
      <c r="AS19" s="32">
        <v>42784</v>
      </c>
      <c r="AT19" s="36">
        <v>6</v>
      </c>
      <c r="AU19" s="36"/>
      <c r="AV19" s="33">
        <f t="shared" si="8"/>
        <v>24</v>
      </c>
      <c r="AW19" s="36"/>
      <c r="AX19" s="36"/>
      <c r="AY19" s="36">
        <v>16</v>
      </c>
      <c r="AZ19" s="36"/>
      <c r="BA19" s="33">
        <f t="shared" si="9"/>
        <v>16</v>
      </c>
      <c r="BB19" s="36"/>
      <c r="BC19" s="36"/>
      <c r="BD19" s="32">
        <v>42784</v>
      </c>
      <c r="BE19" s="36">
        <v>85</v>
      </c>
      <c r="BF19" s="36"/>
      <c r="BG19" s="33">
        <f t="shared" si="10"/>
        <v>85</v>
      </c>
      <c r="BH19" s="36"/>
      <c r="BI19" s="36"/>
      <c r="BJ19" s="36">
        <v>5</v>
      </c>
      <c r="BK19" s="36"/>
      <c r="BL19" s="33">
        <f t="shared" si="11"/>
        <v>25</v>
      </c>
      <c r="BM19" s="36"/>
      <c r="BN19" s="36"/>
      <c r="BO19" s="36">
        <f t="shared" si="12"/>
        <v>146</v>
      </c>
      <c r="BP19" s="37"/>
      <c r="BQ19" s="36">
        <f t="shared" si="13"/>
        <v>390</v>
      </c>
      <c r="BR19" s="37"/>
      <c r="BS19" s="36">
        <v>0</v>
      </c>
      <c r="BT19" s="36">
        <v>14</v>
      </c>
      <c r="BU19" s="36">
        <f t="shared" si="14"/>
        <v>376</v>
      </c>
      <c r="BV19" s="33">
        <v>2</v>
      </c>
      <c r="BW19" s="36"/>
      <c r="BX19" s="36"/>
      <c r="BY19" s="33">
        <v>2</v>
      </c>
      <c r="BZ19" s="36"/>
      <c r="CA19" s="36"/>
      <c r="CB19" s="33">
        <v>25</v>
      </c>
      <c r="CC19" s="36"/>
      <c r="CD19" s="36"/>
      <c r="CE19" s="33">
        <v>3500</v>
      </c>
      <c r="CF19" s="36"/>
      <c r="CG19" s="36"/>
      <c r="CH19" s="36"/>
    </row>
    <row r="20" spans="1:86" s="38" customFormat="1">
      <c r="A20" s="39">
        <v>43177</v>
      </c>
      <c r="B20" s="36">
        <v>3</v>
      </c>
      <c r="C20" s="36"/>
      <c r="D20" s="33">
        <f t="shared" si="0"/>
        <v>15</v>
      </c>
      <c r="E20" s="36"/>
      <c r="F20" s="36"/>
      <c r="G20" s="36">
        <v>3</v>
      </c>
      <c r="H20" s="36"/>
      <c r="I20" s="33">
        <f t="shared" si="1"/>
        <v>60</v>
      </c>
      <c r="J20" s="36"/>
      <c r="K20" s="36"/>
      <c r="L20" s="39">
        <v>42812</v>
      </c>
      <c r="M20" s="36">
        <v>1</v>
      </c>
      <c r="N20" s="36"/>
      <c r="O20" s="33">
        <f t="shared" si="2"/>
        <v>50</v>
      </c>
      <c r="P20" s="36"/>
      <c r="Q20" s="36"/>
      <c r="R20" s="36">
        <v>2</v>
      </c>
      <c r="S20" s="36"/>
      <c r="T20" s="33">
        <f t="shared" si="3"/>
        <v>6</v>
      </c>
      <c r="U20" s="36"/>
      <c r="V20" s="36"/>
      <c r="W20" s="39">
        <v>42812</v>
      </c>
      <c r="X20" s="36">
        <v>3</v>
      </c>
      <c r="Y20" s="36"/>
      <c r="Z20" s="33">
        <f t="shared" si="4"/>
        <v>45</v>
      </c>
      <c r="AA20" s="36"/>
      <c r="AB20" s="36"/>
      <c r="AC20" s="36">
        <v>10</v>
      </c>
      <c r="AD20" s="36"/>
      <c r="AE20" s="33">
        <f t="shared" si="5"/>
        <v>5</v>
      </c>
      <c r="AF20" s="36"/>
      <c r="AG20" s="36"/>
      <c r="AH20" s="39">
        <v>42812</v>
      </c>
      <c r="AI20" s="36">
        <v>3</v>
      </c>
      <c r="AJ20" s="36"/>
      <c r="AK20" s="33">
        <f t="shared" si="6"/>
        <v>15</v>
      </c>
      <c r="AL20" s="36"/>
      <c r="AM20" s="36"/>
      <c r="AN20" s="36">
        <v>2</v>
      </c>
      <c r="AO20" s="36"/>
      <c r="AP20" s="33">
        <f t="shared" si="7"/>
        <v>50</v>
      </c>
      <c r="AQ20" s="36"/>
      <c r="AR20" s="36"/>
      <c r="AS20" s="39">
        <v>42812</v>
      </c>
      <c r="AT20" s="36">
        <v>9</v>
      </c>
      <c r="AU20" s="36"/>
      <c r="AV20" s="33">
        <f t="shared" si="8"/>
        <v>36</v>
      </c>
      <c r="AW20" s="36"/>
      <c r="AX20" s="36"/>
      <c r="AY20" s="36">
        <v>13</v>
      </c>
      <c r="AZ20" s="36"/>
      <c r="BA20" s="33">
        <f t="shared" si="9"/>
        <v>13</v>
      </c>
      <c r="BB20" s="36"/>
      <c r="BC20" s="36"/>
      <c r="BD20" s="39">
        <v>42812</v>
      </c>
      <c r="BE20" s="36">
        <v>80</v>
      </c>
      <c r="BF20" s="36"/>
      <c r="BG20" s="33">
        <f t="shared" si="10"/>
        <v>80</v>
      </c>
      <c r="BH20" s="36"/>
      <c r="BI20" s="36"/>
      <c r="BJ20" s="36">
        <v>3</v>
      </c>
      <c r="BK20" s="36"/>
      <c r="BL20" s="33">
        <f t="shared" si="11"/>
        <v>15</v>
      </c>
      <c r="BM20" s="36"/>
      <c r="BN20" s="36"/>
      <c r="BO20" s="36">
        <f t="shared" si="12"/>
        <v>132</v>
      </c>
      <c r="BP20" s="37"/>
      <c r="BQ20" s="36">
        <f t="shared" si="13"/>
        <v>390</v>
      </c>
      <c r="BR20" s="37"/>
      <c r="BS20" s="36">
        <v>0</v>
      </c>
      <c r="BT20" s="36">
        <v>12</v>
      </c>
      <c r="BU20" s="36">
        <f t="shared" si="14"/>
        <v>378</v>
      </c>
      <c r="BV20" s="33">
        <v>2</v>
      </c>
      <c r="BW20" s="36"/>
      <c r="BX20" s="36"/>
      <c r="BY20" s="33">
        <v>2</v>
      </c>
      <c r="BZ20" s="36"/>
      <c r="CA20" s="36"/>
      <c r="CB20" s="36">
        <v>10</v>
      </c>
      <c r="CC20" s="36"/>
      <c r="CD20" s="36"/>
      <c r="CE20" s="33">
        <v>4340</v>
      </c>
      <c r="CF20" s="36"/>
      <c r="CG20" s="36"/>
      <c r="CH20" s="36"/>
    </row>
    <row r="21" spans="1:86" s="44" customFormat="1">
      <c r="A21" s="40" t="s">
        <v>59</v>
      </c>
      <c r="B21" s="40">
        <f>SUM(B9:B20)</f>
        <v>55</v>
      </c>
      <c r="C21" s="40"/>
      <c r="D21" s="40">
        <f>SUM(D9:D20)</f>
        <v>275</v>
      </c>
      <c r="E21" s="40"/>
      <c r="F21" s="40"/>
      <c r="G21" s="40">
        <f>SUM(G9:G20)</f>
        <v>30</v>
      </c>
      <c r="H21" s="41"/>
      <c r="I21" s="33">
        <f t="shared" si="1"/>
        <v>600</v>
      </c>
      <c r="J21" s="41"/>
      <c r="K21" s="40"/>
      <c r="L21" s="40" t="s">
        <v>59</v>
      </c>
      <c r="M21" s="42">
        <f>SUM(M9:M20)</f>
        <v>5</v>
      </c>
      <c r="N21" s="42"/>
      <c r="O21" s="43">
        <f t="shared" si="2"/>
        <v>250</v>
      </c>
      <c r="P21" s="42"/>
      <c r="Q21" s="42"/>
      <c r="R21" s="42">
        <f>SUM(R9:R20)</f>
        <v>20</v>
      </c>
      <c r="S21" s="42"/>
      <c r="T21" s="43">
        <f t="shared" si="3"/>
        <v>60</v>
      </c>
      <c r="U21" s="40"/>
      <c r="V21" s="40"/>
      <c r="W21" s="40" t="s">
        <v>59</v>
      </c>
      <c r="X21" s="40">
        <f>SUM(X9:X20)</f>
        <v>41</v>
      </c>
      <c r="Y21" s="40"/>
      <c r="Z21" s="33">
        <f t="shared" si="4"/>
        <v>615</v>
      </c>
      <c r="AA21" s="40"/>
      <c r="AB21" s="40"/>
      <c r="AC21" s="40">
        <f>SUM(AC9:AC20)</f>
        <v>84</v>
      </c>
      <c r="AD21" s="41"/>
      <c r="AE21" s="33">
        <f t="shared" si="5"/>
        <v>42</v>
      </c>
      <c r="AF21" s="40"/>
      <c r="AG21" s="40"/>
      <c r="AH21" s="40" t="s">
        <v>59</v>
      </c>
      <c r="AI21" s="40">
        <f>SUM(AI9:AI20)</f>
        <v>54</v>
      </c>
      <c r="AJ21" s="40"/>
      <c r="AK21" s="33">
        <f t="shared" si="6"/>
        <v>270</v>
      </c>
      <c r="AL21" s="40"/>
      <c r="AM21" s="40"/>
      <c r="AN21" s="40">
        <f>SUM(AN9:AN20)</f>
        <v>8</v>
      </c>
      <c r="AO21" s="40"/>
      <c r="AP21" s="33">
        <f t="shared" si="7"/>
        <v>200</v>
      </c>
      <c r="AQ21" s="40"/>
      <c r="AR21" s="42"/>
      <c r="AS21" s="40" t="s">
        <v>59</v>
      </c>
      <c r="AT21" s="40">
        <f>SUM(AT9:AT20)</f>
        <v>52</v>
      </c>
      <c r="AU21" s="40"/>
      <c r="AV21" s="33">
        <f t="shared" si="8"/>
        <v>208</v>
      </c>
      <c r="AW21" s="40"/>
      <c r="AX21" s="40"/>
      <c r="AY21" s="40">
        <f>SUM(AY9:AY20)</f>
        <v>150</v>
      </c>
      <c r="AZ21" s="41"/>
      <c r="BA21" s="33">
        <f t="shared" si="9"/>
        <v>150</v>
      </c>
      <c r="BB21" s="41"/>
      <c r="BC21" s="40"/>
      <c r="BD21" s="40" t="s">
        <v>59</v>
      </c>
      <c r="BE21" s="40">
        <f>SUM(BE9:BE20)</f>
        <v>785</v>
      </c>
      <c r="BF21" s="40"/>
      <c r="BG21" s="33">
        <f t="shared" si="10"/>
        <v>785</v>
      </c>
      <c r="BH21" s="40"/>
      <c r="BI21" s="40"/>
      <c r="BJ21" s="40">
        <f>SUM(BJ9:BJ20)</f>
        <v>47</v>
      </c>
      <c r="BK21" s="42"/>
      <c r="BL21" s="43">
        <f t="shared" si="11"/>
        <v>235</v>
      </c>
      <c r="BM21" s="42"/>
      <c r="BN21" s="40"/>
      <c r="BO21" s="36">
        <f t="shared" si="12"/>
        <v>1331</v>
      </c>
      <c r="BP21" s="41"/>
      <c r="BQ21" s="36">
        <f t="shared" si="13"/>
        <v>3690</v>
      </c>
      <c r="BR21" s="41"/>
      <c r="BS21" s="40">
        <v>0</v>
      </c>
      <c r="BT21" s="40">
        <f>SUM(BT9:BT20)</f>
        <v>140</v>
      </c>
      <c r="BU21" s="40">
        <f t="shared" si="14"/>
        <v>3550</v>
      </c>
      <c r="BV21" s="40">
        <f>SUM(BV9:BV20)</f>
        <v>24</v>
      </c>
      <c r="BW21" s="40"/>
      <c r="BX21" s="40"/>
      <c r="BY21" s="40">
        <f>SUM(BY9:BY20)</f>
        <v>24</v>
      </c>
      <c r="BZ21" s="40"/>
      <c r="CA21" s="40"/>
      <c r="CB21" s="40">
        <f>SUM(CB9:CB20)</f>
        <v>220</v>
      </c>
      <c r="CC21" s="40"/>
      <c r="CD21" s="40"/>
      <c r="CE21" s="49">
        <f>SUM(CE9:CE20)</f>
        <v>35340</v>
      </c>
      <c r="CF21" s="40"/>
      <c r="CG21" s="40"/>
      <c r="CH21" s="40"/>
    </row>
  </sheetData>
  <mergeCells count="9">
    <mergeCell ref="A4:F4"/>
    <mergeCell ref="W4:AB4"/>
    <mergeCell ref="BJ4:BN4"/>
    <mergeCell ref="L5:L8"/>
    <mergeCell ref="W5:W8"/>
    <mergeCell ref="AH5:AH8"/>
    <mergeCell ref="AS5:AS8"/>
    <mergeCell ref="BD5:BD8"/>
    <mergeCell ref="A7:A8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IGNCA</dc:creator>
  <cp:lastModifiedBy>IGNCA</cp:lastModifiedBy>
  <cp:lastPrinted>2017-05-11T19:11:55Z</cp:lastPrinted>
  <dcterms:created xsi:type="dcterms:W3CDTF">2017-02-09T20:58:01Z</dcterms:created>
  <dcterms:modified xsi:type="dcterms:W3CDTF">2017-05-11T19:16:05Z</dcterms:modified>
</cp:coreProperties>
</file>